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calcul sume" sheetId="1" r:id="rId1"/>
    <sheet name="repartizare sume" sheetId="2" r:id="rId2"/>
  </sheets>
  <definedNames>
    <definedName name="_xlnm.Print_Area" localSheetId="0">'calcul sume'!$A$129:$L$172</definedName>
    <definedName name="_xlnm.Print_Area" localSheetId="1">'repartizare sume'!$A$83:$C$120</definedName>
  </definedNames>
  <calcPr fullCalcOnLoad="1"/>
</workbook>
</file>

<file path=xl/sharedStrings.xml><?xml version="1.0" encoding="utf-8"?>
<sst xmlns="http://schemas.openxmlformats.org/spreadsheetml/2006/main" count="852" uniqueCount="200">
  <si>
    <t>MEDIC</t>
  </si>
  <si>
    <t>Fond disponibil (credite angajament) =</t>
  </si>
  <si>
    <t>Raport credite/nr.medici =</t>
  </si>
  <si>
    <t>Valoare finala contractata</t>
  </si>
  <si>
    <t>Nr.crt</t>
  </si>
  <si>
    <t>FURNIZOR SERVICII MEDICINA  DENTARA</t>
  </si>
  <si>
    <t>CMI Dentist BIRISIU DAN</t>
  </si>
  <si>
    <t>CMI Dr.BIRISIU RAUL GABRIEL</t>
  </si>
  <si>
    <t>Dr.Birisiu Radu Gabriel</t>
  </si>
  <si>
    <t>CMI Dr CIOANCA DANIELA Cr.</t>
  </si>
  <si>
    <t>Dr.Cioanca Gabriela Cristina</t>
  </si>
  <si>
    <t>CMI Dr CIUBUCA ANGELA</t>
  </si>
  <si>
    <t>Dr.Ciubuca Angela</t>
  </si>
  <si>
    <t>CMI Dr COSOIU DANA VALERIA</t>
  </si>
  <si>
    <t>Dr.Cosoiu Dana Valeria</t>
  </si>
  <si>
    <t>CMI Dr COSOIU FLORIAN TOMA</t>
  </si>
  <si>
    <t>Dr.Cosoiu Florian Toma</t>
  </si>
  <si>
    <t>CMI Dr COSOIU LIVIA</t>
  </si>
  <si>
    <t>Dr.Cosoiu Livia</t>
  </si>
  <si>
    <t>CMI Dr CUPSA COSMIN</t>
  </si>
  <si>
    <t>Dr.Cupsa Cosmin</t>
  </si>
  <si>
    <t>Dr.Iacobescu Ramona</t>
  </si>
  <si>
    <t>Dr.Pop Roxana</t>
  </si>
  <si>
    <t>SC DIADENT M SRL</t>
  </si>
  <si>
    <t>SC DENTOARTBLU SRL</t>
  </si>
  <si>
    <t>Dr.Bonau Camelia</t>
  </si>
  <si>
    <t>CMI Dr FLAMAND-VATCA VASILE</t>
  </si>
  <si>
    <t>Dr.Falamand Vatca Vasile</t>
  </si>
  <si>
    <t>CMI Dr GAVRIS BENIAMIN</t>
  </si>
  <si>
    <t>Localitatea</t>
  </si>
  <si>
    <t>SPOR Grad profesional</t>
  </si>
  <si>
    <t>SPOR Mediu</t>
  </si>
  <si>
    <t>CMI Dr GAVRIS BIANCA</t>
  </si>
  <si>
    <t>CMI Dr MOTOC  SIMONA</t>
  </si>
  <si>
    <t>CMI Dr OLAR DORU BOGDAN</t>
  </si>
  <si>
    <t>CMI Dr OLAR  SIMONA</t>
  </si>
  <si>
    <t>CMI Dr OLARITIU IULIUS RADU</t>
  </si>
  <si>
    <t>CMI Dr ROMAN DIANA</t>
  </si>
  <si>
    <t>CMI Dr RUSU CRISTINA</t>
  </si>
  <si>
    <t>SC STOMADENT MEDICAL SRL</t>
  </si>
  <si>
    <t>SC VERA DENT MEDIC SRL</t>
  </si>
  <si>
    <t>CMI Dr VLAD MARIA CODRUTA</t>
  </si>
  <si>
    <t>Dr.Gavris Beniamin</t>
  </si>
  <si>
    <t>Dr.Gavris Bianca</t>
  </si>
  <si>
    <t>Dr.Motoc simona</t>
  </si>
  <si>
    <t>Dr.Olar Doru Bogdan</t>
  </si>
  <si>
    <t>Dr.Olar Simona</t>
  </si>
  <si>
    <t>Dr.Olaritiu Iulius Radu</t>
  </si>
  <si>
    <t>Dr.Roman Diana</t>
  </si>
  <si>
    <t>Dr.Rusu Cristina</t>
  </si>
  <si>
    <t>Dr.Ceteras Rzvan Nicolae</t>
  </si>
  <si>
    <t>Dr.Bucila Veronica Ana</t>
  </si>
  <si>
    <t>Dr.Vlad Maria Codruta</t>
  </si>
  <si>
    <t>Grad Profesional</t>
  </si>
  <si>
    <t>Dentist</t>
  </si>
  <si>
    <t>Medic</t>
  </si>
  <si>
    <t>Specialist</t>
  </si>
  <si>
    <t>Rodna</t>
  </si>
  <si>
    <t>Bistrita</t>
  </si>
  <si>
    <t>Teaca</t>
  </si>
  <si>
    <t>Nepos</t>
  </si>
  <si>
    <t>Sieu</t>
  </si>
  <si>
    <t>Sieut</t>
  </si>
  <si>
    <t>Cosbuc</t>
  </si>
  <si>
    <t>Sieu Magherus</t>
  </si>
  <si>
    <t>Tiha Bargaului</t>
  </si>
  <si>
    <t>B-ta Bargaului</t>
  </si>
  <si>
    <t>Prundu Bargaului</t>
  </si>
  <si>
    <t>Susenii Bargaului</t>
  </si>
  <si>
    <t>Spermezeu</t>
  </si>
  <si>
    <t>Dumitra</t>
  </si>
  <si>
    <t>Rebra</t>
  </si>
  <si>
    <t>Livezile</t>
  </si>
  <si>
    <t>LEI</t>
  </si>
  <si>
    <t>Dentist Birisiu Dan</t>
  </si>
  <si>
    <t>SC  DENTIRAM SRL</t>
  </si>
  <si>
    <t xml:space="preserve">SRL Cris Dentalmed                                        </t>
  </si>
  <si>
    <t>Dr. Suliciu Cristina Iulia</t>
  </si>
  <si>
    <t>CMI dr. Fechete Carmen Maria</t>
  </si>
  <si>
    <t>Dr.Fechete Carmen Maria</t>
  </si>
  <si>
    <t>Dr.Olah Cristina Edith</t>
  </si>
  <si>
    <t>CMI Dr.Olah Cristina Edith</t>
  </si>
  <si>
    <t>Dr.Pop Dana Maria</t>
  </si>
  <si>
    <t>CMI Dr.Pop Dana Maria</t>
  </si>
  <si>
    <t>CMI dr.Varga Bogdan Vlad</t>
  </si>
  <si>
    <t>Dr.Varga Bogdan Vlad</t>
  </si>
  <si>
    <t>CMI dr.Ceuca Horia George</t>
  </si>
  <si>
    <t>Dr.Ceuca Horia George</t>
  </si>
  <si>
    <t>Telciu</t>
  </si>
  <si>
    <t>Budesti</t>
  </si>
  <si>
    <t>Lechinta</t>
  </si>
  <si>
    <t>media lunara contractata MAI-IUNIE</t>
  </si>
  <si>
    <t xml:space="preserve">media lunara contractata </t>
  </si>
  <si>
    <t>L= valoarea calculata la baza cu indicatorii spor de zona si grad profesional</t>
  </si>
  <si>
    <t>STOMATOLOGIE  IANUARIE - MARTIE  2016</t>
  </si>
  <si>
    <t>valoare orientativa  med.spec. INTERVAL IAN.-MAR. 2016</t>
  </si>
  <si>
    <t>valoare calculata  med.spec. INTERVAL IAN.-MAR. 2016</t>
  </si>
  <si>
    <t>D=val.orientativa din norme 1.600*3luni=4800</t>
  </si>
  <si>
    <t>valoare orientativa din norme x sporuri</t>
  </si>
  <si>
    <t>Numar medici eligibili contractare 2016 =</t>
  </si>
  <si>
    <t>E=indice aplicat la val orientativa astfel: buget 150000:L= 0,988924050632911</t>
  </si>
  <si>
    <t>valoare orientativa  med.spec. INTERVAL MAI.-IUN. 2016</t>
  </si>
  <si>
    <t>valoare calculata  med.spec. INTERVAL MAI.-IUN. 2016</t>
  </si>
  <si>
    <t>STOMATOLOGIE  MAI - IUNIE  2016</t>
  </si>
  <si>
    <t>D=val.orientativa din norme 1.600*2luni=3200</t>
  </si>
  <si>
    <t>TOTAL BUGET IAN-IUN=      301.000,00</t>
  </si>
  <si>
    <t>ANGAJAT IAN-APRILIE=      195.152,18</t>
  </si>
  <si>
    <t>DISPONIBIL DE ANGAJAT=  105.847,82</t>
  </si>
  <si>
    <t>E=indice aplicat la val orientativa astfel: buget 105847,82:L= 1,073942978896103</t>
  </si>
  <si>
    <r>
      <t>Serviciul Planificare şi Relaţii cu Furnizorii pe domenii de asistenta medicala</t>
    </r>
    <r>
      <rPr>
        <sz val="12"/>
        <rFont val="Times New Roman"/>
        <family val="1"/>
      </rPr>
      <t xml:space="preserve"> </t>
    </r>
  </si>
  <si>
    <t xml:space="preserve">NR.                DATA: </t>
  </si>
  <si>
    <t xml:space="preserve">BUGET  AN  2016                     </t>
  </si>
  <si>
    <t>CONTR. INITIAL TRIM I 2016</t>
  </si>
  <si>
    <t xml:space="preserve">      MEDICINA DENTARA</t>
  </si>
  <si>
    <t>Nr.</t>
  </si>
  <si>
    <t>DENUMIRE</t>
  </si>
  <si>
    <t>Grad profesional</t>
  </si>
  <si>
    <t>IANUARIE</t>
  </si>
  <si>
    <t>FEBRUARIE</t>
  </si>
  <si>
    <t>MARTIE</t>
  </si>
  <si>
    <t>TOTAL TRIM.I</t>
  </si>
  <si>
    <t>CMI Dr.CEUCA HORIA GEORGE</t>
  </si>
  <si>
    <t>SRL CRIS DENTALMED</t>
  </si>
  <si>
    <t>CMI Dr. FECHETE CARMEN MARIA</t>
  </si>
  <si>
    <t>CMI Dr.OLAH CRISTINA EDITH</t>
  </si>
  <si>
    <t>CMI Dr.POP DANA MARIA</t>
  </si>
  <si>
    <t>CMI Dr.VARGA BOGDAN VLAD</t>
  </si>
  <si>
    <t>TOTAL</t>
  </si>
  <si>
    <t xml:space="preserve">ANGAJAT IAN-APRILIE       =                        </t>
  </si>
  <si>
    <t xml:space="preserve">DISPONIBIL DE ANGAJAT  =     </t>
  </si>
  <si>
    <t xml:space="preserve"> IANUARIE-APRILIE 2016 </t>
  </si>
  <si>
    <t>APRILIE</t>
  </si>
  <si>
    <t>TOTAL IAN-APRIL</t>
  </si>
  <si>
    <t xml:space="preserve">CMI Dr. FECHETE CARMEN </t>
  </si>
  <si>
    <t xml:space="preserve">          SEF SERVICIU </t>
  </si>
  <si>
    <t>INTOCMIT</t>
  </si>
  <si>
    <t xml:space="preserve">        JR.LUP FLOAREA</t>
  </si>
  <si>
    <t>JIMBOREAN GABRIELA</t>
  </si>
  <si>
    <t>MAI</t>
  </si>
  <si>
    <t>IUNIE</t>
  </si>
  <si>
    <t>TOTAL TRIM.II</t>
  </si>
  <si>
    <t>TOTAL SEM.I</t>
  </si>
  <si>
    <t>IULIE</t>
  </si>
  <si>
    <t>AUGUST</t>
  </si>
  <si>
    <t>SEPTEMBRIE</t>
  </si>
  <si>
    <t>TOTAL TRIM.III</t>
  </si>
  <si>
    <t>OCTOMBRIE</t>
  </si>
  <si>
    <t>NOIEMBRIE</t>
  </si>
  <si>
    <t>DECEMBRIE</t>
  </si>
  <si>
    <t>TOTAL TRIM.IV</t>
  </si>
  <si>
    <t>TOTAL SEM.II</t>
  </si>
  <si>
    <t>ANGAJAT IAN-IULIE     =        347.470,30</t>
  </si>
  <si>
    <t>TOTAL BUGET 2016      =        583.000,00</t>
  </si>
  <si>
    <t>valoare orientativa  med.spec. INTERVAL AUGUST-NOIEMBRIE 2016</t>
  </si>
  <si>
    <t>valoare calculata  med.spec. INTERVAL AUGUST-NOIEMBRIE 2016</t>
  </si>
  <si>
    <t>CMI Dr. CEUCA HORIA</t>
  </si>
  <si>
    <t xml:space="preserve">SRL CRIS DENTALMED                                        </t>
  </si>
  <si>
    <t>CMI Dr. FECHETE CARMEN</t>
  </si>
  <si>
    <t xml:space="preserve">CMI Dr.OLAH CRISTINA </t>
  </si>
  <si>
    <t>CMI dr.VARGA BOGDAN</t>
  </si>
  <si>
    <t>CMI DT BIRISIU DAN</t>
  </si>
  <si>
    <t>CMI Dr BELEAN ANDREEA</t>
  </si>
  <si>
    <t>Dr.Belean Andreea</t>
  </si>
  <si>
    <t>CMI Dr GEORZA ELENA</t>
  </si>
  <si>
    <t>Dr Georza Elena</t>
  </si>
  <si>
    <t xml:space="preserve">CMI Dr HOROBET ADINA </t>
  </si>
  <si>
    <t>Dr. Horobet Adina</t>
  </si>
  <si>
    <t>Dr Ungur Carmen</t>
  </si>
  <si>
    <t>CMI Dr UNGUR CARMEN</t>
  </si>
  <si>
    <t>NUTRIDENT OFFICE SRL</t>
  </si>
  <si>
    <t>Dr. Dragus Dragos Vlad</t>
  </si>
  <si>
    <t>CMI Dr COSOIU DANA</t>
  </si>
  <si>
    <t>Dr.Cosoiu Dana</t>
  </si>
  <si>
    <t xml:space="preserve">CMI Dr FLAMAND-VATCA ANA </t>
  </si>
  <si>
    <t xml:space="preserve">Dr.Flamand Vatca Ana </t>
  </si>
  <si>
    <t>Beclean</t>
  </si>
  <si>
    <t>media lunara contractata AUGUST-NOIEMBRIE</t>
  </si>
  <si>
    <t>D=val.orientativa din norme 1.600*4luni=6400</t>
  </si>
  <si>
    <t xml:space="preserve">SC DENTCARE STUDIO SRL </t>
  </si>
  <si>
    <t>Dr. Zapartan Anca Angela</t>
  </si>
  <si>
    <t>DISPONIBIL DE ANGAJAT=   235.529,70 din care:</t>
  </si>
  <si>
    <t>215.492,20 aug-nov</t>
  </si>
  <si>
    <t>20.037,50 decembrie</t>
  </si>
  <si>
    <t>STOMATOLOGIE  DECEMBRIE  2016 DIN CARE:</t>
  </si>
  <si>
    <t>STOMATOLOGIE  AUGUST-NOIEMBRIE  2016 DIN CARE:</t>
  </si>
  <si>
    <t>ANGAJAT IAN-NOV     =          562.962,50</t>
  </si>
  <si>
    <t xml:space="preserve">DISPONIBIL DE ANGAJAT=   20.037,50 </t>
  </si>
  <si>
    <t>D=val.orientativa din norme 1.600*1luna=1600</t>
  </si>
  <si>
    <t>valoare orientativa  med.spec. INTERVAL DECEMBRIE 2016</t>
  </si>
  <si>
    <t>valoare calculata  med.spec. INTERVAL DECEMBRIE 2016</t>
  </si>
  <si>
    <t>media lunara contractata DECEMBRIE</t>
  </si>
  <si>
    <t xml:space="preserve"> IANUARIE-DECEMBRIE 2016 </t>
  </si>
  <si>
    <t>E=indice aplicat la val orientativa astfel: buget H 84:L= 0,34405048076923</t>
  </si>
  <si>
    <t>BUGET IAN-IUN      =</t>
  </si>
  <si>
    <t>BUGET IAN-DEC      =</t>
  </si>
  <si>
    <t xml:space="preserve">ANGAJAT IAN-IULIE       =                        </t>
  </si>
  <si>
    <t>TOTAL AN 2016</t>
  </si>
  <si>
    <t>Dr.Falamand Vatca Ana Maria</t>
  </si>
  <si>
    <t>CMI Dr FLAMAND-ANA MARIA</t>
  </si>
  <si>
    <t>E=indice aplicat la val orientativa astfel: buget H 83:L= 0,905125168010752</t>
  </si>
</sst>
</file>

<file path=xl/styles.xml><?xml version="1.0" encoding="utf-8"?>
<styleSheet xmlns="http://schemas.openxmlformats.org/spreadsheetml/2006/main">
  <numFmts count="2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0"/>
    <numFmt numFmtId="182" formatCode="#,##0.00;[Red]#,##0.00"/>
  </numFmts>
  <fonts count="5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u val="single"/>
      <sz val="10"/>
      <name val="Arial"/>
      <family val="2"/>
    </font>
    <font>
      <b/>
      <sz val="9"/>
      <color indexed="12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0" fillId="0" borderId="0" xfId="0" applyAlignment="1">
      <alignment vertical="top"/>
    </xf>
    <xf numFmtId="17" fontId="4" fillId="0" borderId="0" xfId="0" applyNumberFormat="1" applyFont="1" applyAlignment="1">
      <alignment/>
    </xf>
    <xf numFmtId="17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0" fillId="0" borderId="16" xfId="0" applyNumberFormat="1" applyBorder="1" applyAlignment="1">
      <alignment horizontal="center"/>
    </xf>
    <xf numFmtId="4" fontId="9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182" fontId="9" fillId="0" borderId="0" xfId="0" applyNumberFormat="1" applyFont="1" applyBorder="1" applyAlignment="1">
      <alignment vertical="top"/>
    </xf>
    <xf numFmtId="182" fontId="4" fillId="0" borderId="0" xfId="0" applyNumberFormat="1" applyFont="1" applyBorder="1" applyAlignment="1">
      <alignment vertical="top"/>
    </xf>
    <xf numFmtId="4" fontId="9" fillId="0" borderId="0" xfId="0" applyNumberFormat="1" applyFont="1" applyBorder="1" applyAlignment="1">
      <alignment vertical="top"/>
    </xf>
    <xf numFmtId="182" fontId="3" fillId="0" borderId="0" xfId="0" applyNumberFormat="1" applyFont="1" applyBorder="1" applyAlignment="1">
      <alignment vertical="top"/>
    </xf>
    <xf numFmtId="4" fontId="4" fillId="0" borderId="18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0" borderId="19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4" fontId="4" fillId="0" borderId="20" xfId="0" applyNumberFormat="1" applyFont="1" applyBorder="1" applyAlignment="1">
      <alignment/>
    </xf>
    <xf numFmtId="0" fontId="9" fillId="0" borderId="12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4" fontId="11" fillId="0" borderId="13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vertical="top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4" xfId="0" applyNumberFormat="1" applyFont="1" applyBorder="1" applyAlignment="1">
      <alignment horizontal="center" vertical="top" wrapText="1"/>
    </xf>
    <xf numFmtId="4" fontId="13" fillId="0" borderId="16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13" fillId="0" borderId="21" xfId="0" applyNumberFormat="1" applyFont="1" applyBorder="1" applyAlignment="1">
      <alignment/>
    </xf>
    <xf numFmtId="182" fontId="4" fillId="0" borderId="17" xfId="0" applyNumberFormat="1" applyFont="1" applyBorder="1" applyAlignment="1">
      <alignment vertical="top"/>
    </xf>
    <xf numFmtId="4" fontId="13" fillId="0" borderId="10" xfId="0" applyNumberFormat="1" applyFont="1" applyBorder="1" applyAlignment="1">
      <alignment/>
    </xf>
    <xf numFmtId="182" fontId="4" fillId="0" borderId="18" xfId="0" applyNumberFormat="1" applyFont="1" applyBorder="1" applyAlignment="1">
      <alignment vertical="top"/>
    </xf>
    <xf numFmtId="4" fontId="13" fillId="0" borderId="22" xfId="0" applyNumberFormat="1" applyFont="1" applyBorder="1" applyAlignment="1">
      <alignment/>
    </xf>
    <xf numFmtId="4" fontId="13" fillId="0" borderId="23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4" fontId="13" fillId="0" borderId="24" xfId="0" applyNumberFormat="1" applyFont="1" applyBorder="1" applyAlignment="1">
      <alignment/>
    </xf>
    <xf numFmtId="182" fontId="4" fillId="0" borderId="20" xfId="0" applyNumberFormat="1" applyFont="1" applyBorder="1" applyAlignment="1">
      <alignment vertical="top"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182" fontId="4" fillId="0" borderId="14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3" fillId="0" borderId="0" xfId="0" applyNumberFormat="1" applyFont="1" applyAlignment="1">
      <alignment/>
    </xf>
    <xf numFmtId="0" fontId="15" fillId="0" borderId="11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right" wrapText="1"/>
    </xf>
    <xf numFmtId="0" fontId="15" fillId="0" borderId="11" xfId="0" applyFont="1" applyBorder="1" applyAlignment="1">
      <alignment horizontal="left"/>
    </xf>
    <xf numFmtId="0" fontId="15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3" fontId="15" fillId="0" borderId="11" xfId="0" applyNumberFormat="1" applyFont="1" applyBorder="1" applyAlignment="1">
      <alignment horizontal="right" wrapText="1"/>
    </xf>
    <xf numFmtId="0" fontId="15" fillId="0" borderId="25" xfId="0" applyFont="1" applyBorder="1" applyAlignment="1">
      <alignment horizontal="right" wrapText="1"/>
    </xf>
    <xf numFmtId="17" fontId="5" fillId="0" borderId="0" xfId="0" applyNumberFormat="1" applyFont="1" applyAlignment="1">
      <alignment/>
    </xf>
    <xf numFmtId="17" fontId="1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15" fillId="0" borderId="16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182" fontId="5" fillId="0" borderId="16" xfId="0" applyNumberFormat="1" applyFont="1" applyBorder="1" applyAlignment="1">
      <alignment/>
    </xf>
    <xf numFmtId="182" fontId="15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182" fontId="2" fillId="0" borderId="16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182" fontId="2" fillId="0" borderId="17" xfId="0" applyNumberFormat="1" applyFont="1" applyBorder="1" applyAlignment="1">
      <alignment/>
    </xf>
    <xf numFmtId="182" fontId="5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15" fillId="0" borderId="10" xfId="0" applyNumberFormat="1" applyFont="1" applyBorder="1" applyAlignment="1">
      <alignment/>
    </xf>
    <xf numFmtId="4" fontId="15" fillId="0" borderId="23" xfId="0" applyNumberFormat="1" applyFont="1" applyFill="1" applyBorder="1" applyAlignment="1">
      <alignment/>
    </xf>
    <xf numFmtId="0" fontId="15" fillId="0" borderId="19" xfId="0" applyFont="1" applyBorder="1" applyAlignment="1">
      <alignment/>
    </xf>
    <xf numFmtId="3" fontId="15" fillId="0" borderId="11" xfId="0" applyNumberFormat="1" applyFont="1" applyBorder="1" applyAlignment="1">
      <alignment horizontal="center"/>
    </xf>
    <xf numFmtId="182" fontId="2" fillId="0" borderId="11" xfId="0" applyNumberFormat="1" applyFont="1" applyBorder="1" applyAlignment="1">
      <alignment/>
    </xf>
    <xf numFmtId="4" fontId="15" fillId="0" borderId="23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182" fontId="2" fillId="0" borderId="23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15" fillId="0" borderId="12" xfId="0" applyFont="1" applyBorder="1" applyAlignment="1">
      <alignment/>
    </xf>
    <xf numFmtId="1" fontId="5" fillId="0" borderId="13" xfId="0" applyNumberFormat="1" applyFont="1" applyBorder="1" applyAlignment="1">
      <alignment/>
    </xf>
    <xf numFmtId="0" fontId="15" fillId="0" borderId="13" xfId="0" applyFont="1" applyBorder="1" applyAlignment="1">
      <alignment/>
    </xf>
    <xf numFmtId="4" fontId="16" fillId="0" borderId="28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right" wrapText="1"/>
    </xf>
    <xf numFmtId="0" fontId="0" fillId="0" borderId="25" xfId="0" applyBorder="1" applyAlignment="1">
      <alignment/>
    </xf>
    <xf numFmtId="0" fontId="5" fillId="0" borderId="29" xfId="0" applyFont="1" applyFill="1" applyBorder="1" applyAlignment="1">
      <alignment/>
    </xf>
    <xf numFmtId="0" fontId="12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/>
    </xf>
    <xf numFmtId="4" fontId="1" fillId="0" borderId="31" xfId="0" applyNumberFormat="1" applyFont="1" applyBorder="1" applyAlignment="1">
      <alignment/>
    </xf>
    <xf numFmtId="182" fontId="2" fillId="0" borderId="22" xfId="0" applyNumberFormat="1" applyFont="1" applyBorder="1" applyAlignment="1">
      <alignment/>
    </xf>
    <xf numFmtId="182" fontId="2" fillId="0" borderId="32" xfId="0" applyNumberFormat="1" applyFont="1" applyBorder="1" applyAlignment="1">
      <alignment/>
    </xf>
    <xf numFmtId="182" fontId="2" fillId="0" borderId="33" xfId="0" applyNumberFormat="1" applyFont="1" applyBorder="1" applyAlignment="1">
      <alignment/>
    </xf>
    <xf numFmtId="182" fontId="2" fillId="0" borderId="34" xfId="0" applyNumberFormat="1" applyFont="1" applyBorder="1" applyAlignment="1">
      <alignment/>
    </xf>
    <xf numFmtId="0" fontId="1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left" wrapText="1"/>
    </xf>
    <xf numFmtId="0" fontId="15" fillId="0" borderId="16" xfId="0" applyFont="1" applyBorder="1" applyAlignment="1">
      <alignment horizontal="right" vertical="center" wrapText="1"/>
    </xf>
    <xf numFmtId="4" fontId="15" fillId="0" borderId="16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26" xfId="0" applyNumberFormat="1" applyFont="1" applyBorder="1" applyAlignment="1">
      <alignment horizontal="right" vertical="center" wrapText="1"/>
    </xf>
    <xf numFmtId="182" fontId="2" fillId="0" borderId="21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zoomScalePageLayoutView="0" workbookViewId="0" topLeftCell="A86">
      <selection activeCell="H93" sqref="H93"/>
    </sheetView>
  </sheetViews>
  <sheetFormatPr defaultColWidth="9.140625" defaultRowHeight="12.75"/>
  <cols>
    <col min="1" max="1" width="3.28125" style="0" customWidth="1"/>
    <col min="2" max="2" width="16.00390625" style="0" customWidth="1"/>
    <col min="3" max="3" width="15.28125" style="0" customWidth="1"/>
    <col min="4" max="4" width="8.00390625" style="0" customWidth="1"/>
    <col min="5" max="5" width="8.57421875" style="0" customWidth="1"/>
    <col min="6" max="6" width="8.28125" style="0" customWidth="1"/>
    <col min="7" max="7" width="7.140625" style="0" customWidth="1"/>
    <col min="8" max="8" width="9.421875" style="0" customWidth="1"/>
    <col min="9" max="9" width="5.421875" style="0" customWidth="1"/>
    <col min="10" max="10" width="7.421875" style="0" customWidth="1"/>
    <col min="11" max="11" width="7.140625" style="0" customWidth="1"/>
    <col min="12" max="12" width="7.421875" style="0" customWidth="1"/>
  </cols>
  <sheetData>
    <row r="1" spans="1:12" ht="13.5">
      <c r="A1" s="91"/>
      <c r="B1" s="91"/>
      <c r="C1" s="13" t="s">
        <v>94</v>
      </c>
      <c r="D1" s="13"/>
      <c r="E1" s="13"/>
      <c r="F1" s="13"/>
      <c r="G1" s="13"/>
      <c r="H1" s="13"/>
      <c r="I1" s="13"/>
      <c r="J1" s="91"/>
      <c r="K1" s="91"/>
      <c r="L1" s="91"/>
    </row>
    <row r="2" spans="1:12" ht="13.5">
      <c r="A2" s="91"/>
      <c r="B2" s="91"/>
      <c r="C2" s="13"/>
      <c r="D2" s="13"/>
      <c r="E2" s="13"/>
      <c r="F2" s="13"/>
      <c r="G2" s="13"/>
      <c r="H2" s="13"/>
      <c r="I2" s="13"/>
      <c r="J2" s="91"/>
      <c r="K2" s="91"/>
      <c r="L2" s="91"/>
    </row>
    <row r="3" spans="1:12" ht="13.5">
      <c r="A3" s="91"/>
      <c r="B3" s="91"/>
      <c r="C3" s="13"/>
      <c r="D3" s="13" t="s">
        <v>1</v>
      </c>
      <c r="E3" s="13"/>
      <c r="F3" s="13"/>
      <c r="G3" s="13"/>
      <c r="H3" s="98">
        <v>150000</v>
      </c>
      <c r="I3" s="98" t="s">
        <v>73</v>
      </c>
      <c r="J3" s="91"/>
      <c r="K3" s="91"/>
      <c r="L3" s="91"/>
    </row>
    <row r="4" spans="1:12" ht="13.5">
      <c r="A4" s="91"/>
      <c r="B4" s="91"/>
      <c r="C4" s="13"/>
      <c r="D4" s="13" t="s">
        <v>99</v>
      </c>
      <c r="E4" s="13"/>
      <c r="F4" s="13"/>
      <c r="G4" s="13"/>
      <c r="H4" s="13">
        <v>29</v>
      </c>
      <c r="I4" s="13"/>
      <c r="J4" s="91"/>
      <c r="K4" s="91"/>
      <c r="L4" s="91"/>
    </row>
    <row r="5" spans="1:12" ht="13.5">
      <c r="A5" s="91"/>
      <c r="B5" s="91"/>
      <c r="C5" s="13"/>
      <c r="D5" s="13"/>
      <c r="E5" s="13" t="s">
        <v>2</v>
      </c>
      <c r="F5" s="13"/>
      <c r="G5" s="13"/>
      <c r="H5" s="98">
        <f>H3/H4</f>
        <v>5172.413793103448</v>
      </c>
      <c r="I5" s="98"/>
      <c r="J5" s="91"/>
      <c r="K5" s="91"/>
      <c r="L5" s="91"/>
    </row>
    <row r="6" spans="1:12" ht="83.25" customHeight="1">
      <c r="A6" s="74" t="s">
        <v>4</v>
      </c>
      <c r="B6" s="74" t="s">
        <v>5</v>
      </c>
      <c r="C6" s="80" t="s">
        <v>0</v>
      </c>
      <c r="D6" s="74" t="s">
        <v>95</v>
      </c>
      <c r="E6" s="74" t="s">
        <v>96</v>
      </c>
      <c r="F6" s="75" t="s">
        <v>53</v>
      </c>
      <c r="G6" s="75" t="s">
        <v>30</v>
      </c>
      <c r="H6" s="75" t="s">
        <v>29</v>
      </c>
      <c r="I6" s="75" t="s">
        <v>31</v>
      </c>
      <c r="J6" s="75" t="s">
        <v>3</v>
      </c>
      <c r="K6" s="81" t="s">
        <v>92</v>
      </c>
      <c r="L6" s="82" t="s">
        <v>98</v>
      </c>
    </row>
    <row r="7" spans="1:12" ht="13.5">
      <c r="A7" s="85">
        <v>1</v>
      </c>
      <c r="B7" s="77" t="s">
        <v>6</v>
      </c>
      <c r="C7" s="85" t="s">
        <v>74</v>
      </c>
      <c r="D7" s="86">
        <v>4800</v>
      </c>
      <c r="E7" s="86">
        <f>D7*0.988924050632911</f>
        <v>4746.835443037973</v>
      </c>
      <c r="F7" s="87" t="s">
        <v>54</v>
      </c>
      <c r="G7" s="88">
        <v>0.8</v>
      </c>
      <c r="H7" s="85" t="s">
        <v>57</v>
      </c>
      <c r="I7" s="85">
        <v>1.5</v>
      </c>
      <c r="J7" s="89">
        <f>E7*G7*I7</f>
        <v>5696.202531645568</v>
      </c>
      <c r="K7" s="89">
        <f>J7/3</f>
        <v>1898.7341772151894</v>
      </c>
      <c r="L7" s="89">
        <f>D7*G7*I7</f>
        <v>5760</v>
      </c>
    </row>
    <row r="8" spans="1:12" ht="13.5">
      <c r="A8" s="85">
        <v>2</v>
      </c>
      <c r="B8" s="77" t="s">
        <v>7</v>
      </c>
      <c r="C8" s="85" t="s">
        <v>8</v>
      </c>
      <c r="D8" s="86">
        <v>4800</v>
      </c>
      <c r="E8" s="86">
        <f aca="true" t="shared" si="0" ref="E8:E35">D8*0.988924050632911</f>
        <v>4746.835443037973</v>
      </c>
      <c r="F8" s="87" t="s">
        <v>55</v>
      </c>
      <c r="G8" s="88">
        <v>0.8</v>
      </c>
      <c r="H8" s="85" t="s">
        <v>57</v>
      </c>
      <c r="I8" s="85">
        <v>1.5</v>
      </c>
      <c r="J8" s="89">
        <f aca="true" t="shared" si="1" ref="J8:J35">E8*G8*I8</f>
        <v>5696.202531645568</v>
      </c>
      <c r="K8" s="89">
        <f aca="true" t="shared" si="2" ref="K8:K35">J8/3</f>
        <v>1898.7341772151894</v>
      </c>
      <c r="L8" s="89">
        <f aca="true" t="shared" si="3" ref="L8:L35">D8*G8*I8</f>
        <v>5760</v>
      </c>
    </row>
    <row r="9" spans="1:12" ht="25.5">
      <c r="A9" s="85">
        <v>3</v>
      </c>
      <c r="B9" s="78" t="s">
        <v>86</v>
      </c>
      <c r="C9" s="85" t="s">
        <v>87</v>
      </c>
      <c r="D9" s="86">
        <v>4800</v>
      </c>
      <c r="E9" s="86">
        <f t="shared" si="0"/>
        <v>4746.835443037973</v>
      </c>
      <c r="F9" s="87" t="s">
        <v>55</v>
      </c>
      <c r="G9" s="88">
        <v>0.8</v>
      </c>
      <c r="H9" s="85" t="s">
        <v>88</v>
      </c>
      <c r="I9" s="85">
        <v>1.5</v>
      </c>
      <c r="J9" s="89">
        <f t="shared" si="1"/>
        <v>5696.202531645568</v>
      </c>
      <c r="K9" s="89">
        <f t="shared" si="2"/>
        <v>1898.7341772151894</v>
      </c>
      <c r="L9" s="89">
        <f t="shared" si="3"/>
        <v>5760</v>
      </c>
    </row>
    <row r="10" spans="1:12" ht="13.5">
      <c r="A10" s="85">
        <v>4</v>
      </c>
      <c r="B10" s="77" t="s">
        <v>9</v>
      </c>
      <c r="C10" s="85" t="s">
        <v>10</v>
      </c>
      <c r="D10" s="86">
        <v>4800</v>
      </c>
      <c r="E10" s="86">
        <f t="shared" si="0"/>
        <v>4746.835443037973</v>
      </c>
      <c r="F10" s="87" t="s">
        <v>55</v>
      </c>
      <c r="G10" s="88">
        <v>0.8</v>
      </c>
      <c r="H10" s="85" t="s">
        <v>65</v>
      </c>
      <c r="I10" s="85">
        <v>1.5</v>
      </c>
      <c r="J10" s="89">
        <f t="shared" si="1"/>
        <v>5696.202531645568</v>
      </c>
      <c r="K10" s="89">
        <f t="shared" si="2"/>
        <v>1898.7341772151894</v>
      </c>
      <c r="L10" s="89">
        <f t="shared" si="3"/>
        <v>5760</v>
      </c>
    </row>
    <row r="11" spans="1:12" ht="13.5">
      <c r="A11" s="85">
        <v>5</v>
      </c>
      <c r="B11" s="77" t="s">
        <v>11</v>
      </c>
      <c r="C11" s="85" t="s">
        <v>12</v>
      </c>
      <c r="D11" s="86">
        <v>4800</v>
      </c>
      <c r="E11" s="86">
        <f t="shared" si="0"/>
        <v>4746.835443037973</v>
      </c>
      <c r="F11" s="87" t="s">
        <v>55</v>
      </c>
      <c r="G11" s="88">
        <v>0.8</v>
      </c>
      <c r="H11" s="85" t="s">
        <v>66</v>
      </c>
      <c r="I11" s="85">
        <v>1.5</v>
      </c>
      <c r="J11" s="89">
        <f t="shared" si="1"/>
        <v>5696.202531645568</v>
      </c>
      <c r="K11" s="89">
        <f t="shared" si="2"/>
        <v>1898.7341772151894</v>
      </c>
      <c r="L11" s="89">
        <f t="shared" si="3"/>
        <v>5760</v>
      </c>
    </row>
    <row r="12" spans="1:12" ht="13.5">
      <c r="A12" s="85">
        <v>6</v>
      </c>
      <c r="B12" s="77" t="s">
        <v>13</v>
      </c>
      <c r="C12" s="85" t="s">
        <v>14</v>
      </c>
      <c r="D12" s="86">
        <v>4800</v>
      </c>
      <c r="E12" s="86">
        <f t="shared" si="0"/>
        <v>4746.835443037973</v>
      </c>
      <c r="F12" s="87" t="s">
        <v>55</v>
      </c>
      <c r="G12" s="88">
        <v>0.8</v>
      </c>
      <c r="H12" s="85" t="s">
        <v>58</v>
      </c>
      <c r="I12" s="85">
        <v>1</v>
      </c>
      <c r="J12" s="89">
        <f t="shared" si="1"/>
        <v>3797.468354430379</v>
      </c>
      <c r="K12" s="89">
        <f t="shared" si="2"/>
        <v>1265.8227848101262</v>
      </c>
      <c r="L12" s="89">
        <f t="shared" si="3"/>
        <v>3840</v>
      </c>
    </row>
    <row r="13" spans="1:12" ht="13.5">
      <c r="A13" s="85">
        <v>7</v>
      </c>
      <c r="B13" s="77" t="s">
        <v>15</v>
      </c>
      <c r="C13" s="85" t="s">
        <v>16</v>
      </c>
      <c r="D13" s="86">
        <v>4800</v>
      </c>
      <c r="E13" s="86">
        <f t="shared" si="0"/>
        <v>4746.835443037973</v>
      </c>
      <c r="F13" s="87" t="s">
        <v>55</v>
      </c>
      <c r="G13" s="88">
        <v>0.8</v>
      </c>
      <c r="H13" s="85" t="s">
        <v>58</v>
      </c>
      <c r="I13" s="85">
        <v>1</v>
      </c>
      <c r="J13" s="89">
        <f t="shared" si="1"/>
        <v>3797.468354430379</v>
      </c>
      <c r="K13" s="89">
        <f t="shared" si="2"/>
        <v>1265.8227848101262</v>
      </c>
      <c r="L13" s="89">
        <f t="shared" si="3"/>
        <v>3840</v>
      </c>
    </row>
    <row r="14" spans="1:12" ht="13.5">
      <c r="A14" s="85">
        <v>8</v>
      </c>
      <c r="B14" s="77" t="s">
        <v>17</v>
      </c>
      <c r="C14" s="85" t="s">
        <v>18</v>
      </c>
      <c r="D14" s="86">
        <v>4800</v>
      </c>
      <c r="E14" s="86">
        <f t="shared" si="0"/>
        <v>4746.835443037973</v>
      </c>
      <c r="F14" s="87" t="s">
        <v>56</v>
      </c>
      <c r="G14" s="88">
        <v>1</v>
      </c>
      <c r="H14" s="85" t="s">
        <v>58</v>
      </c>
      <c r="I14" s="85">
        <v>1</v>
      </c>
      <c r="J14" s="89">
        <f t="shared" si="1"/>
        <v>4746.835443037973</v>
      </c>
      <c r="K14" s="89">
        <f t="shared" si="2"/>
        <v>1582.2784810126577</v>
      </c>
      <c r="L14" s="89">
        <f t="shared" si="3"/>
        <v>4800</v>
      </c>
    </row>
    <row r="15" spans="1:12" ht="13.5">
      <c r="A15" s="85">
        <v>9</v>
      </c>
      <c r="B15" s="78" t="s">
        <v>76</v>
      </c>
      <c r="C15" s="85" t="s">
        <v>77</v>
      </c>
      <c r="D15" s="86">
        <v>4800</v>
      </c>
      <c r="E15" s="86">
        <f t="shared" si="0"/>
        <v>4746.835443037973</v>
      </c>
      <c r="F15" s="87" t="s">
        <v>55</v>
      </c>
      <c r="G15" s="88">
        <v>0.8</v>
      </c>
      <c r="H15" s="85" t="s">
        <v>58</v>
      </c>
      <c r="I15" s="85">
        <v>1</v>
      </c>
      <c r="J15" s="89">
        <f t="shared" si="1"/>
        <v>3797.468354430379</v>
      </c>
      <c r="K15" s="89">
        <f t="shared" si="2"/>
        <v>1265.8227848101262</v>
      </c>
      <c r="L15" s="89">
        <f t="shared" si="3"/>
        <v>3840</v>
      </c>
    </row>
    <row r="16" spans="1:12" ht="13.5">
      <c r="A16" s="85">
        <v>10</v>
      </c>
      <c r="B16" s="77" t="s">
        <v>19</v>
      </c>
      <c r="C16" s="85" t="s">
        <v>20</v>
      </c>
      <c r="D16" s="86">
        <v>4800</v>
      </c>
      <c r="E16" s="86">
        <f t="shared" si="0"/>
        <v>4746.835443037973</v>
      </c>
      <c r="F16" s="87" t="s">
        <v>55</v>
      </c>
      <c r="G16" s="88">
        <v>0.8</v>
      </c>
      <c r="H16" s="85" t="s">
        <v>67</v>
      </c>
      <c r="I16" s="85">
        <v>1.5</v>
      </c>
      <c r="J16" s="89">
        <f t="shared" si="1"/>
        <v>5696.202531645568</v>
      </c>
      <c r="K16" s="89">
        <f t="shared" si="2"/>
        <v>1898.7341772151894</v>
      </c>
      <c r="L16" s="89">
        <f t="shared" si="3"/>
        <v>5760</v>
      </c>
    </row>
    <row r="17" spans="1:12" ht="13.5">
      <c r="A17" s="85">
        <v>11</v>
      </c>
      <c r="B17" s="77" t="s">
        <v>75</v>
      </c>
      <c r="C17" s="85" t="s">
        <v>21</v>
      </c>
      <c r="D17" s="86">
        <v>4800</v>
      </c>
      <c r="E17" s="86">
        <f t="shared" si="0"/>
        <v>4746.835443037973</v>
      </c>
      <c r="F17" s="87" t="s">
        <v>55</v>
      </c>
      <c r="G17" s="88">
        <v>0.8</v>
      </c>
      <c r="H17" s="85" t="s">
        <v>59</v>
      </c>
      <c r="I17" s="85">
        <v>1.5</v>
      </c>
      <c r="J17" s="89">
        <f t="shared" si="1"/>
        <v>5696.202531645568</v>
      </c>
      <c r="K17" s="89">
        <f t="shared" si="2"/>
        <v>1898.7341772151894</v>
      </c>
      <c r="L17" s="89">
        <f t="shared" si="3"/>
        <v>5760</v>
      </c>
    </row>
    <row r="18" spans="1:12" ht="13.5">
      <c r="A18" s="85">
        <v>12</v>
      </c>
      <c r="B18" s="79" t="s">
        <v>24</v>
      </c>
      <c r="C18" s="85" t="s">
        <v>22</v>
      </c>
      <c r="D18" s="86">
        <v>4800</v>
      </c>
      <c r="E18" s="86">
        <f t="shared" si="0"/>
        <v>4746.835443037973</v>
      </c>
      <c r="F18" s="87" t="s">
        <v>55</v>
      </c>
      <c r="G18" s="88">
        <v>0.8</v>
      </c>
      <c r="H18" s="85" t="s">
        <v>58</v>
      </c>
      <c r="I18" s="85">
        <v>1</v>
      </c>
      <c r="J18" s="89">
        <f t="shared" si="1"/>
        <v>3797.468354430379</v>
      </c>
      <c r="K18" s="89">
        <f t="shared" si="2"/>
        <v>1265.8227848101262</v>
      </c>
      <c r="L18" s="89">
        <f t="shared" si="3"/>
        <v>3840</v>
      </c>
    </row>
    <row r="19" spans="1:12" ht="13.5">
      <c r="A19" s="85">
        <v>13</v>
      </c>
      <c r="B19" s="77" t="s">
        <v>23</v>
      </c>
      <c r="C19" s="90" t="s">
        <v>25</v>
      </c>
      <c r="D19" s="86">
        <v>4800</v>
      </c>
      <c r="E19" s="86">
        <f t="shared" si="0"/>
        <v>4746.835443037973</v>
      </c>
      <c r="F19" s="87" t="s">
        <v>56</v>
      </c>
      <c r="G19" s="88">
        <v>1</v>
      </c>
      <c r="H19" s="85" t="s">
        <v>58</v>
      </c>
      <c r="I19" s="85">
        <v>1</v>
      </c>
      <c r="J19" s="89">
        <f t="shared" si="1"/>
        <v>4746.835443037973</v>
      </c>
      <c r="K19" s="89">
        <f t="shared" si="2"/>
        <v>1582.2784810126577</v>
      </c>
      <c r="L19" s="89">
        <f t="shared" si="3"/>
        <v>4800</v>
      </c>
    </row>
    <row r="20" spans="1:12" ht="13.5" customHeight="1">
      <c r="A20" s="85">
        <v>14</v>
      </c>
      <c r="B20" s="78" t="s">
        <v>78</v>
      </c>
      <c r="C20" s="90" t="s">
        <v>79</v>
      </c>
      <c r="D20" s="86">
        <v>4800</v>
      </c>
      <c r="E20" s="86">
        <f t="shared" si="0"/>
        <v>4746.835443037973</v>
      </c>
      <c r="F20" s="87" t="s">
        <v>55</v>
      </c>
      <c r="G20" s="88">
        <v>0.8</v>
      </c>
      <c r="H20" s="85" t="s">
        <v>89</v>
      </c>
      <c r="I20" s="85">
        <v>1.5</v>
      </c>
      <c r="J20" s="89">
        <f t="shared" si="1"/>
        <v>5696.202531645568</v>
      </c>
      <c r="K20" s="89">
        <f t="shared" si="2"/>
        <v>1898.7341772151894</v>
      </c>
      <c r="L20" s="89">
        <f t="shared" si="3"/>
        <v>5760</v>
      </c>
    </row>
    <row r="21" spans="1:12" ht="13.5">
      <c r="A21" s="85">
        <v>15</v>
      </c>
      <c r="B21" s="77" t="s">
        <v>26</v>
      </c>
      <c r="C21" s="85" t="s">
        <v>27</v>
      </c>
      <c r="D21" s="86">
        <v>4800</v>
      </c>
      <c r="E21" s="86">
        <f t="shared" si="0"/>
        <v>4746.835443037973</v>
      </c>
      <c r="F21" s="87" t="s">
        <v>55</v>
      </c>
      <c r="G21" s="88">
        <v>0.8</v>
      </c>
      <c r="H21" s="85" t="s">
        <v>68</v>
      </c>
      <c r="I21" s="85">
        <v>1.5</v>
      </c>
      <c r="J21" s="89">
        <f t="shared" si="1"/>
        <v>5696.202531645568</v>
      </c>
      <c r="K21" s="89">
        <f t="shared" si="2"/>
        <v>1898.7341772151894</v>
      </c>
      <c r="L21" s="89">
        <f t="shared" si="3"/>
        <v>5760</v>
      </c>
    </row>
    <row r="22" spans="1:12" ht="13.5">
      <c r="A22" s="85">
        <v>16</v>
      </c>
      <c r="B22" s="77" t="s">
        <v>28</v>
      </c>
      <c r="C22" s="85" t="s">
        <v>42</v>
      </c>
      <c r="D22" s="86">
        <v>4800</v>
      </c>
      <c r="E22" s="86">
        <f t="shared" si="0"/>
        <v>4746.835443037973</v>
      </c>
      <c r="F22" s="87" t="s">
        <v>55</v>
      </c>
      <c r="G22" s="88">
        <v>0.8</v>
      </c>
      <c r="H22" s="85" t="s">
        <v>60</v>
      </c>
      <c r="I22" s="85">
        <v>1.5</v>
      </c>
      <c r="J22" s="89">
        <f t="shared" si="1"/>
        <v>5696.202531645568</v>
      </c>
      <c r="K22" s="89">
        <f t="shared" si="2"/>
        <v>1898.7341772151894</v>
      </c>
      <c r="L22" s="89">
        <f t="shared" si="3"/>
        <v>5760</v>
      </c>
    </row>
    <row r="23" spans="1:12" ht="13.5">
      <c r="A23" s="85">
        <v>17</v>
      </c>
      <c r="B23" s="77" t="s">
        <v>32</v>
      </c>
      <c r="C23" s="85" t="s">
        <v>43</v>
      </c>
      <c r="D23" s="86">
        <v>4800</v>
      </c>
      <c r="E23" s="86">
        <f t="shared" si="0"/>
        <v>4746.835443037973</v>
      </c>
      <c r="F23" s="87" t="s">
        <v>55</v>
      </c>
      <c r="G23" s="88">
        <v>0.8</v>
      </c>
      <c r="H23" s="85" t="s">
        <v>60</v>
      </c>
      <c r="I23" s="85">
        <v>1.5</v>
      </c>
      <c r="J23" s="89">
        <f t="shared" si="1"/>
        <v>5696.202531645568</v>
      </c>
      <c r="K23" s="89">
        <f t="shared" si="2"/>
        <v>1898.7341772151894</v>
      </c>
      <c r="L23" s="89">
        <f t="shared" si="3"/>
        <v>5760</v>
      </c>
    </row>
    <row r="24" spans="1:12" ht="13.5">
      <c r="A24" s="85">
        <v>18</v>
      </c>
      <c r="B24" s="77" t="s">
        <v>33</v>
      </c>
      <c r="C24" s="85" t="s">
        <v>44</v>
      </c>
      <c r="D24" s="86">
        <v>4800</v>
      </c>
      <c r="E24" s="86">
        <f t="shared" si="0"/>
        <v>4746.835443037973</v>
      </c>
      <c r="F24" s="87" t="s">
        <v>55</v>
      </c>
      <c r="G24" s="88">
        <v>0.8</v>
      </c>
      <c r="H24" s="85" t="s">
        <v>58</v>
      </c>
      <c r="I24" s="85">
        <v>1</v>
      </c>
      <c r="J24" s="89">
        <f t="shared" si="1"/>
        <v>3797.468354430379</v>
      </c>
      <c r="K24" s="89">
        <f t="shared" si="2"/>
        <v>1265.8227848101262</v>
      </c>
      <c r="L24" s="89">
        <f t="shared" si="3"/>
        <v>3840</v>
      </c>
    </row>
    <row r="25" spans="1:12" ht="25.5">
      <c r="A25" s="85">
        <v>19</v>
      </c>
      <c r="B25" s="78" t="s">
        <v>81</v>
      </c>
      <c r="C25" s="85" t="s">
        <v>80</v>
      </c>
      <c r="D25" s="86">
        <v>4800</v>
      </c>
      <c r="E25" s="86">
        <f t="shared" si="0"/>
        <v>4746.835443037973</v>
      </c>
      <c r="F25" s="87" t="s">
        <v>55</v>
      </c>
      <c r="G25" s="88">
        <v>0.8</v>
      </c>
      <c r="H25" s="85" t="s">
        <v>58</v>
      </c>
      <c r="I25" s="85">
        <v>1</v>
      </c>
      <c r="J25" s="89">
        <f t="shared" si="1"/>
        <v>3797.468354430379</v>
      </c>
      <c r="K25" s="89">
        <f t="shared" si="2"/>
        <v>1265.8227848101262</v>
      </c>
      <c r="L25" s="89">
        <f t="shared" si="3"/>
        <v>3840</v>
      </c>
    </row>
    <row r="26" spans="1:12" ht="13.5">
      <c r="A26" s="85">
        <v>20</v>
      </c>
      <c r="B26" s="77" t="s">
        <v>34</v>
      </c>
      <c r="C26" s="85" t="s">
        <v>45</v>
      </c>
      <c r="D26" s="86">
        <v>4800</v>
      </c>
      <c r="E26" s="86">
        <f t="shared" si="0"/>
        <v>4746.835443037973</v>
      </c>
      <c r="F26" s="87" t="s">
        <v>55</v>
      </c>
      <c r="G26" s="88">
        <v>0.8</v>
      </c>
      <c r="H26" s="85" t="s">
        <v>62</v>
      </c>
      <c r="I26" s="85">
        <v>1.5</v>
      </c>
      <c r="J26" s="89">
        <f t="shared" si="1"/>
        <v>5696.202531645568</v>
      </c>
      <c r="K26" s="89">
        <f t="shared" si="2"/>
        <v>1898.7341772151894</v>
      </c>
      <c r="L26" s="89">
        <f t="shared" si="3"/>
        <v>5760</v>
      </c>
    </row>
    <row r="27" spans="1:12" ht="13.5">
      <c r="A27" s="85">
        <v>21</v>
      </c>
      <c r="B27" s="77" t="s">
        <v>35</v>
      </c>
      <c r="C27" s="85" t="s">
        <v>46</v>
      </c>
      <c r="D27" s="86">
        <v>4800</v>
      </c>
      <c r="E27" s="86">
        <f t="shared" si="0"/>
        <v>4746.835443037973</v>
      </c>
      <c r="F27" s="87" t="s">
        <v>55</v>
      </c>
      <c r="G27" s="88">
        <v>0.8</v>
      </c>
      <c r="H27" s="85" t="s">
        <v>61</v>
      </c>
      <c r="I27" s="85">
        <v>1.5</v>
      </c>
      <c r="J27" s="89">
        <f t="shared" si="1"/>
        <v>5696.202531645568</v>
      </c>
      <c r="K27" s="89">
        <f t="shared" si="2"/>
        <v>1898.7341772151894</v>
      </c>
      <c r="L27" s="89">
        <f t="shared" si="3"/>
        <v>5760</v>
      </c>
    </row>
    <row r="28" spans="1:12" ht="13.5">
      <c r="A28" s="85">
        <v>22</v>
      </c>
      <c r="B28" s="77" t="s">
        <v>36</v>
      </c>
      <c r="C28" s="85" t="s">
        <v>47</v>
      </c>
      <c r="D28" s="86">
        <v>4800</v>
      </c>
      <c r="E28" s="86">
        <f t="shared" si="0"/>
        <v>4746.835443037973</v>
      </c>
      <c r="F28" s="87" t="s">
        <v>55</v>
      </c>
      <c r="G28" s="88">
        <v>0.8</v>
      </c>
      <c r="H28" s="85" t="s">
        <v>63</v>
      </c>
      <c r="I28" s="85">
        <v>1.5</v>
      </c>
      <c r="J28" s="89">
        <f t="shared" si="1"/>
        <v>5696.202531645568</v>
      </c>
      <c r="K28" s="89">
        <f t="shared" si="2"/>
        <v>1898.7341772151894</v>
      </c>
      <c r="L28" s="89">
        <f t="shared" si="3"/>
        <v>5760</v>
      </c>
    </row>
    <row r="29" spans="1:12" ht="25.5">
      <c r="A29" s="85">
        <v>23</v>
      </c>
      <c r="B29" s="78" t="s">
        <v>83</v>
      </c>
      <c r="C29" s="85" t="s">
        <v>82</v>
      </c>
      <c r="D29" s="86">
        <v>4800</v>
      </c>
      <c r="E29" s="86">
        <f t="shared" si="0"/>
        <v>4746.835443037973</v>
      </c>
      <c r="F29" s="87" t="s">
        <v>55</v>
      </c>
      <c r="G29" s="88">
        <v>0.8</v>
      </c>
      <c r="H29" s="85" t="s">
        <v>58</v>
      </c>
      <c r="I29" s="85">
        <v>1</v>
      </c>
      <c r="J29" s="89">
        <f t="shared" si="1"/>
        <v>3797.468354430379</v>
      </c>
      <c r="K29" s="89">
        <f t="shared" si="2"/>
        <v>1265.8227848101262</v>
      </c>
      <c r="L29" s="89">
        <f t="shared" si="3"/>
        <v>3840</v>
      </c>
    </row>
    <row r="30" spans="1:12" ht="13.5">
      <c r="A30" s="85">
        <v>24</v>
      </c>
      <c r="B30" s="77" t="s">
        <v>37</v>
      </c>
      <c r="C30" s="85" t="s">
        <v>48</v>
      </c>
      <c r="D30" s="86">
        <v>4800</v>
      </c>
      <c r="E30" s="86">
        <f t="shared" si="0"/>
        <v>4746.835443037973</v>
      </c>
      <c r="F30" s="87" t="s">
        <v>55</v>
      </c>
      <c r="G30" s="88">
        <v>0.8</v>
      </c>
      <c r="H30" s="85" t="s">
        <v>64</v>
      </c>
      <c r="I30" s="85">
        <v>1.5</v>
      </c>
      <c r="J30" s="89">
        <f t="shared" si="1"/>
        <v>5696.202531645568</v>
      </c>
      <c r="K30" s="89">
        <f t="shared" si="2"/>
        <v>1898.7341772151894</v>
      </c>
      <c r="L30" s="89">
        <f t="shared" si="3"/>
        <v>5760</v>
      </c>
    </row>
    <row r="31" spans="1:12" ht="13.5">
      <c r="A31" s="85">
        <v>25</v>
      </c>
      <c r="B31" s="77" t="s">
        <v>38</v>
      </c>
      <c r="C31" s="85" t="s">
        <v>49</v>
      </c>
      <c r="D31" s="86">
        <v>4800</v>
      </c>
      <c r="E31" s="86">
        <f t="shared" si="0"/>
        <v>4746.835443037973</v>
      </c>
      <c r="F31" s="87" t="s">
        <v>55</v>
      </c>
      <c r="G31" s="88">
        <v>0.8</v>
      </c>
      <c r="H31" s="85" t="s">
        <v>69</v>
      </c>
      <c r="I31" s="85">
        <v>1.5</v>
      </c>
      <c r="J31" s="89">
        <f t="shared" si="1"/>
        <v>5696.202531645568</v>
      </c>
      <c r="K31" s="89">
        <f t="shared" si="2"/>
        <v>1898.7341772151894</v>
      </c>
      <c r="L31" s="89">
        <f t="shared" si="3"/>
        <v>5760</v>
      </c>
    </row>
    <row r="32" spans="1:12" ht="13.5">
      <c r="A32" s="85">
        <v>26</v>
      </c>
      <c r="B32" s="77" t="s">
        <v>39</v>
      </c>
      <c r="C32" s="85" t="s">
        <v>50</v>
      </c>
      <c r="D32" s="86">
        <v>4800</v>
      </c>
      <c r="E32" s="86">
        <f t="shared" si="0"/>
        <v>4746.835443037973</v>
      </c>
      <c r="F32" s="87" t="s">
        <v>55</v>
      </c>
      <c r="G32" s="88">
        <v>0.8</v>
      </c>
      <c r="H32" s="85" t="s">
        <v>70</v>
      </c>
      <c r="I32" s="85">
        <v>1.5</v>
      </c>
      <c r="J32" s="89">
        <f t="shared" si="1"/>
        <v>5696.202531645568</v>
      </c>
      <c r="K32" s="89">
        <f t="shared" si="2"/>
        <v>1898.7341772151894</v>
      </c>
      <c r="L32" s="89">
        <f t="shared" si="3"/>
        <v>5760</v>
      </c>
    </row>
    <row r="33" spans="1:12" ht="25.5">
      <c r="A33" s="85">
        <v>27</v>
      </c>
      <c r="B33" s="78" t="s">
        <v>84</v>
      </c>
      <c r="C33" s="85" t="s">
        <v>85</v>
      </c>
      <c r="D33" s="86">
        <v>4800</v>
      </c>
      <c r="E33" s="86">
        <f t="shared" si="0"/>
        <v>4746.835443037973</v>
      </c>
      <c r="F33" s="87" t="s">
        <v>55</v>
      </c>
      <c r="G33" s="88">
        <v>0.8</v>
      </c>
      <c r="H33" s="85" t="s">
        <v>90</v>
      </c>
      <c r="I33" s="85">
        <v>1.5</v>
      </c>
      <c r="J33" s="89">
        <f t="shared" si="1"/>
        <v>5696.202531645568</v>
      </c>
      <c r="K33" s="89">
        <f t="shared" si="2"/>
        <v>1898.7341772151894</v>
      </c>
      <c r="L33" s="89">
        <f t="shared" si="3"/>
        <v>5760</v>
      </c>
    </row>
    <row r="34" spans="1:12" ht="13.5">
      <c r="A34" s="85">
        <v>28</v>
      </c>
      <c r="B34" s="77" t="s">
        <v>40</v>
      </c>
      <c r="C34" s="85" t="s">
        <v>51</v>
      </c>
      <c r="D34" s="86">
        <v>4800</v>
      </c>
      <c r="E34" s="86">
        <f t="shared" si="0"/>
        <v>4746.835443037973</v>
      </c>
      <c r="F34" s="87" t="s">
        <v>55</v>
      </c>
      <c r="G34" s="88">
        <v>0.8</v>
      </c>
      <c r="H34" s="85" t="s">
        <v>71</v>
      </c>
      <c r="I34" s="85">
        <v>1.5</v>
      </c>
      <c r="J34" s="89">
        <f t="shared" si="1"/>
        <v>5696.202531645568</v>
      </c>
      <c r="K34" s="89">
        <f t="shared" si="2"/>
        <v>1898.7341772151894</v>
      </c>
      <c r="L34" s="89">
        <f t="shared" si="3"/>
        <v>5760</v>
      </c>
    </row>
    <row r="35" spans="1:12" ht="13.5">
      <c r="A35" s="85">
        <v>29</v>
      </c>
      <c r="B35" s="77" t="s">
        <v>41</v>
      </c>
      <c r="C35" s="85" t="s">
        <v>52</v>
      </c>
      <c r="D35" s="86">
        <v>4800</v>
      </c>
      <c r="E35" s="86">
        <f t="shared" si="0"/>
        <v>4746.835443037973</v>
      </c>
      <c r="F35" s="87" t="s">
        <v>55</v>
      </c>
      <c r="G35" s="88">
        <v>0.8</v>
      </c>
      <c r="H35" s="85" t="s">
        <v>72</v>
      </c>
      <c r="I35" s="85">
        <v>1.5</v>
      </c>
      <c r="J35" s="89">
        <f t="shared" si="1"/>
        <v>5696.202531645568</v>
      </c>
      <c r="K35" s="89">
        <f t="shared" si="2"/>
        <v>1898.7341772151894</v>
      </c>
      <c r="L35" s="89">
        <f t="shared" si="3"/>
        <v>5760</v>
      </c>
    </row>
    <row r="36" spans="1:12" ht="13.5">
      <c r="A36" s="91"/>
      <c r="B36" s="91"/>
      <c r="C36" s="91"/>
      <c r="D36" s="92"/>
      <c r="E36" s="91"/>
      <c r="F36" s="91"/>
      <c r="G36" s="91"/>
      <c r="H36" s="91"/>
      <c r="I36" s="91"/>
      <c r="J36" s="93">
        <f>SUM(J7:J35)</f>
        <v>149999.99999999997</v>
      </c>
      <c r="K36" s="128">
        <f>SUM(K7:K35)</f>
        <v>50000.00000000001</v>
      </c>
      <c r="L36" s="89">
        <f>SUM(L7:L35)</f>
        <v>151680</v>
      </c>
    </row>
    <row r="37" spans="1:12" ht="13.5">
      <c r="A37" s="91"/>
      <c r="B37" s="127" t="s">
        <v>97</v>
      </c>
      <c r="C37" s="91"/>
      <c r="D37" s="127"/>
      <c r="E37" s="91"/>
      <c r="F37" s="91"/>
      <c r="G37" s="91"/>
      <c r="H37" s="91"/>
      <c r="I37" s="91"/>
      <c r="J37" s="91"/>
      <c r="K37" s="91"/>
      <c r="L37" s="91"/>
    </row>
    <row r="38" spans="1:12" ht="13.5">
      <c r="A38" s="91"/>
      <c r="B38" s="127" t="s">
        <v>100</v>
      </c>
      <c r="C38" s="91"/>
      <c r="D38" s="127"/>
      <c r="E38" s="91"/>
      <c r="F38" s="91"/>
      <c r="G38" s="91"/>
      <c r="H38" s="91"/>
      <c r="I38" s="91"/>
      <c r="J38" s="91"/>
      <c r="K38" s="91"/>
      <c r="L38" s="91"/>
    </row>
    <row r="39" spans="1:12" ht="13.5">
      <c r="A39" s="91"/>
      <c r="B39" s="91" t="s">
        <v>93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1:12" ht="13.5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1:12" ht="13.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1:12" ht="13.5">
      <c r="A42" s="91"/>
      <c r="B42" s="12"/>
      <c r="C42" s="13" t="s">
        <v>103</v>
      </c>
      <c r="D42" s="13"/>
      <c r="E42" s="13"/>
      <c r="F42" s="13"/>
      <c r="G42" s="13"/>
      <c r="H42" s="13"/>
      <c r="I42" s="13"/>
      <c r="J42" s="91"/>
      <c r="K42" s="91"/>
      <c r="L42" s="91"/>
    </row>
    <row r="43" spans="1:12" ht="13.5">
      <c r="A43" s="91"/>
      <c r="B43" s="12"/>
      <c r="C43" s="13"/>
      <c r="D43" s="13"/>
      <c r="E43" s="13"/>
      <c r="F43" s="13"/>
      <c r="G43" s="13"/>
      <c r="H43" s="13"/>
      <c r="I43" s="13"/>
      <c r="J43" s="91"/>
      <c r="K43" s="91"/>
      <c r="L43" s="91"/>
    </row>
    <row r="44" spans="1:12" ht="13.5">
      <c r="A44" s="91"/>
      <c r="B44" s="12" t="s">
        <v>105</v>
      </c>
      <c r="C44" s="13"/>
      <c r="D44" s="13" t="s">
        <v>1</v>
      </c>
      <c r="E44" s="13"/>
      <c r="F44" s="13"/>
      <c r="G44" s="13"/>
      <c r="H44" s="98">
        <v>105847.82</v>
      </c>
      <c r="I44" s="98"/>
      <c r="J44" s="91"/>
      <c r="K44" s="91"/>
      <c r="L44" s="91"/>
    </row>
    <row r="45" spans="1:12" ht="13.5">
      <c r="A45" s="91"/>
      <c r="B45" s="12" t="s">
        <v>106</v>
      </c>
      <c r="C45" s="13"/>
      <c r="D45" s="13" t="s">
        <v>99</v>
      </c>
      <c r="E45" s="13"/>
      <c r="F45" s="13"/>
      <c r="G45" s="13"/>
      <c r="H45" s="13">
        <v>28</v>
      </c>
      <c r="I45" s="13"/>
      <c r="J45" s="91"/>
      <c r="K45" s="91"/>
      <c r="L45" s="91"/>
    </row>
    <row r="46" spans="1:12" ht="13.5">
      <c r="A46" s="91"/>
      <c r="B46" s="12" t="s">
        <v>107</v>
      </c>
      <c r="C46" s="13"/>
      <c r="D46" s="13"/>
      <c r="E46" s="13" t="s">
        <v>2</v>
      </c>
      <c r="F46" s="13"/>
      <c r="G46" s="13"/>
      <c r="H46" s="98">
        <f>H44/H45</f>
        <v>3780.279285714286</v>
      </c>
      <c r="I46" s="98"/>
      <c r="J46" s="91"/>
      <c r="K46" s="91"/>
      <c r="L46" s="91"/>
    </row>
    <row r="47" spans="1:12" ht="68.25" customHeight="1">
      <c r="A47" s="74" t="s">
        <v>4</v>
      </c>
      <c r="B47" s="74" t="s">
        <v>5</v>
      </c>
      <c r="C47" s="80" t="s">
        <v>0</v>
      </c>
      <c r="D47" s="74" t="s">
        <v>101</v>
      </c>
      <c r="E47" s="74" t="s">
        <v>102</v>
      </c>
      <c r="F47" s="75" t="s">
        <v>53</v>
      </c>
      <c r="G47" s="75" t="s">
        <v>30</v>
      </c>
      <c r="H47" s="75" t="s">
        <v>29</v>
      </c>
      <c r="I47" s="75" t="s">
        <v>31</v>
      </c>
      <c r="J47" s="75" t="s">
        <v>3</v>
      </c>
      <c r="K47" s="81" t="s">
        <v>91</v>
      </c>
      <c r="L47" s="82" t="s">
        <v>98</v>
      </c>
    </row>
    <row r="48" spans="1:12" ht="13.5">
      <c r="A48" s="85">
        <v>1</v>
      </c>
      <c r="B48" s="77" t="s">
        <v>6</v>
      </c>
      <c r="C48" s="85" t="s">
        <v>74</v>
      </c>
      <c r="D48" s="86">
        <v>3200</v>
      </c>
      <c r="E48" s="86">
        <f>D48*1.0739429788961</f>
        <v>3436.6175324675196</v>
      </c>
      <c r="F48" s="87" t="s">
        <v>54</v>
      </c>
      <c r="G48" s="88">
        <v>0.8</v>
      </c>
      <c r="H48" s="85" t="s">
        <v>57</v>
      </c>
      <c r="I48" s="85">
        <v>1.5</v>
      </c>
      <c r="J48" s="89">
        <f>E48*G48*I48</f>
        <v>4123.941038961024</v>
      </c>
      <c r="K48" s="89">
        <f>J48/2</f>
        <v>2061.970519480512</v>
      </c>
      <c r="L48" s="89">
        <f>D48*G48*I48</f>
        <v>3840</v>
      </c>
    </row>
    <row r="49" spans="1:12" ht="13.5">
      <c r="A49" s="85">
        <v>2</v>
      </c>
      <c r="B49" s="77" t="s">
        <v>7</v>
      </c>
      <c r="C49" s="85" t="s">
        <v>8</v>
      </c>
      <c r="D49" s="86">
        <v>3200</v>
      </c>
      <c r="E49" s="86">
        <f aca="true" t="shared" si="4" ref="E49:E75">D49*1.0739429788961</f>
        <v>3436.6175324675196</v>
      </c>
      <c r="F49" s="87" t="s">
        <v>55</v>
      </c>
      <c r="G49" s="88">
        <v>0.8</v>
      </c>
      <c r="H49" s="85" t="s">
        <v>57</v>
      </c>
      <c r="I49" s="85">
        <v>1.5</v>
      </c>
      <c r="J49" s="89">
        <f aca="true" t="shared" si="5" ref="J49:J75">E49*G49*I49</f>
        <v>4123.941038961024</v>
      </c>
      <c r="K49" s="89">
        <f aca="true" t="shared" si="6" ref="K49:K75">J49/2</f>
        <v>2061.970519480512</v>
      </c>
      <c r="L49" s="89">
        <f aca="true" t="shared" si="7" ref="L49:L75">D49*G49*I49</f>
        <v>3840</v>
      </c>
    </row>
    <row r="50" spans="1:12" ht="25.5">
      <c r="A50" s="85">
        <v>3</v>
      </c>
      <c r="B50" s="78" t="s">
        <v>86</v>
      </c>
      <c r="C50" s="85" t="s">
        <v>87</v>
      </c>
      <c r="D50" s="86">
        <v>3200</v>
      </c>
      <c r="E50" s="86">
        <f t="shared" si="4"/>
        <v>3436.6175324675196</v>
      </c>
      <c r="F50" s="87" t="s">
        <v>55</v>
      </c>
      <c r="G50" s="88">
        <v>0.8</v>
      </c>
      <c r="H50" s="85" t="s">
        <v>88</v>
      </c>
      <c r="I50" s="85">
        <v>1.5</v>
      </c>
      <c r="J50" s="89">
        <f t="shared" si="5"/>
        <v>4123.941038961024</v>
      </c>
      <c r="K50" s="89">
        <f t="shared" si="6"/>
        <v>2061.970519480512</v>
      </c>
      <c r="L50" s="89">
        <f t="shared" si="7"/>
        <v>3840</v>
      </c>
    </row>
    <row r="51" spans="1:12" ht="13.5">
      <c r="A51" s="85">
        <v>4</v>
      </c>
      <c r="B51" s="77" t="s">
        <v>9</v>
      </c>
      <c r="C51" s="85" t="s">
        <v>10</v>
      </c>
      <c r="D51" s="86">
        <v>3200</v>
      </c>
      <c r="E51" s="86">
        <f t="shared" si="4"/>
        <v>3436.6175324675196</v>
      </c>
      <c r="F51" s="87" t="s">
        <v>55</v>
      </c>
      <c r="G51" s="88">
        <v>0.8</v>
      </c>
      <c r="H51" s="85" t="s">
        <v>65</v>
      </c>
      <c r="I51" s="85">
        <v>1.5</v>
      </c>
      <c r="J51" s="89">
        <f t="shared" si="5"/>
        <v>4123.941038961024</v>
      </c>
      <c r="K51" s="89">
        <f t="shared" si="6"/>
        <v>2061.970519480512</v>
      </c>
      <c r="L51" s="89">
        <f t="shared" si="7"/>
        <v>3840</v>
      </c>
    </row>
    <row r="52" spans="1:12" ht="13.5">
      <c r="A52" s="85">
        <v>5</v>
      </c>
      <c r="B52" s="77" t="s">
        <v>11</v>
      </c>
      <c r="C52" s="85" t="s">
        <v>12</v>
      </c>
      <c r="D52" s="86">
        <v>3200</v>
      </c>
      <c r="E52" s="86">
        <f t="shared" si="4"/>
        <v>3436.6175324675196</v>
      </c>
      <c r="F52" s="87" t="s">
        <v>55</v>
      </c>
      <c r="G52" s="88">
        <v>0.8</v>
      </c>
      <c r="H52" s="85" t="s">
        <v>66</v>
      </c>
      <c r="I52" s="85">
        <v>1.5</v>
      </c>
      <c r="J52" s="89">
        <f t="shared" si="5"/>
        <v>4123.941038961024</v>
      </c>
      <c r="K52" s="89">
        <f t="shared" si="6"/>
        <v>2061.970519480512</v>
      </c>
      <c r="L52" s="89">
        <f t="shared" si="7"/>
        <v>3840</v>
      </c>
    </row>
    <row r="53" spans="1:12" ht="13.5">
      <c r="A53" s="85">
        <v>6</v>
      </c>
      <c r="B53" s="77" t="s">
        <v>15</v>
      </c>
      <c r="C53" s="85" t="s">
        <v>16</v>
      </c>
      <c r="D53" s="86">
        <v>3200</v>
      </c>
      <c r="E53" s="86">
        <f t="shared" si="4"/>
        <v>3436.6175324675196</v>
      </c>
      <c r="F53" s="87" t="s">
        <v>55</v>
      </c>
      <c r="G53" s="88">
        <v>0.8</v>
      </c>
      <c r="H53" s="85" t="s">
        <v>58</v>
      </c>
      <c r="I53" s="85">
        <v>1</v>
      </c>
      <c r="J53" s="89">
        <f t="shared" si="5"/>
        <v>2749.2940259740158</v>
      </c>
      <c r="K53" s="89">
        <f t="shared" si="6"/>
        <v>1374.6470129870079</v>
      </c>
      <c r="L53" s="89">
        <f t="shared" si="7"/>
        <v>2560</v>
      </c>
    </row>
    <row r="54" spans="1:12" ht="13.5">
      <c r="A54" s="85">
        <v>7</v>
      </c>
      <c r="B54" s="77" t="s">
        <v>17</v>
      </c>
      <c r="C54" s="85" t="s">
        <v>18</v>
      </c>
      <c r="D54" s="86">
        <v>3200</v>
      </c>
      <c r="E54" s="86">
        <f t="shared" si="4"/>
        <v>3436.6175324675196</v>
      </c>
      <c r="F54" s="87" t="s">
        <v>56</v>
      </c>
      <c r="G54" s="88">
        <v>1</v>
      </c>
      <c r="H54" s="85" t="s">
        <v>58</v>
      </c>
      <c r="I54" s="85">
        <v>1</v>
      </c>
      <c r="J54" s="89">
        <f t="shared" si="5"/>
        <v>3436.6175324675196</v>
      </c>
      <c r="K54" s="89">
        <f t="shared" si="6"/>
        <v>1718.3087662337598</v>
      </c>
      <c r="L54" s="89">
        <f t="shared" si="7"/>
        <v>3200</v>
      </c>
    </row>
    <row r="55" spans="1:12" ht="13.5">
      <c r="A55" s="85">
        <v>8</v>
      </c>
      <c r="B55" s="78" t="s">
        <v>76</v>
      </c>
      <c r="C55" s="85" t="s">
        <v>77</v>
      </c>
      <c r="D55" s="86">
        <v>3200</v>
      </c>
      <c r="E55" s="86">
        <f t="shared" si="4"/>
        <v>3436.6175324675196</v>
      </c>
      <c r="F55" s="87" t="s">
        <v>55</v>
      </c>
      <c r="G55" s="88">
        <v>0.8</v>
      </c>
      <c r="H55" s="85" t="s">
        <v>58</v>
      </c>
      <c r="I55" s="85">
        <v>1</v>
      </c>
      <c r="J55" s="89">
        <f t="shared" si="5"/>
        <v>2749.2940259740158</v>
      </c>
      <c r="K55" s="89">
        <f t="shared" si="6"/>
        <v>1374.6470129870079</v>
      </c>
      <c r="L55" s="89">
        <f t="shared" si="7"/>
        <v>2560</v>
      </c>
    </row>
    <row r="56" spans="1:12" ht="13.5">
      <c r="A56" s="85">
        <v>9</v>
      </c>
      <c r="B56" s="77" t="s">
        <v>19</v>
      </c>
      <c r="C56" s="85" t="s">
        <v>20</v>
      </c>
      <c r="D56" s="86">
        <v>3200</v>
      </c>
      <c r="E56" s="86">
        <f t="shared" si="4"/>
        <v>3436.6175324675196</v>
      </c>
      <c r="F56" s="87" t="s">
        <v>55</v>
      </c>
      <c r="G56" s="88">
        <v>0.8</v>
      </c>
      <c r="H56" s="85" t="s">
        <v>67</v>
      </c>
      <c r="I56" s="85">
        <v>1.5</v>
      </c>
      <c r="J56" s="89">
        <f t="shared" si="5"/>
        <v>4123.941038961024</v>
      </c>
      <c r="K56" s="89">
        <f t="shared" si="6"/>
        <v>2061.970519480512</v>
      </c>
      <c r="L56" s="89">
        <f t="shared" si="7"/>
        <v>3840</v>
      </c>
    </row>
    <row r="57" spans="1:12" ht="13.5">
      <c r="A57" s="85">
        <v>10</v>
      </c>
      <c r="B57" s="77" t="s">
        <v>75</v>
      </c>
      <c r="C57" s="85" t="s">
        <v>21</v>
      </c>
      <c r="D57" s="86">
        <v>3200</v>
      </c>
      <c r="E57" s="86">
        <f t="shared" si="4"/>
        <v>3436.6175324675196</v>
      </c>
      <c r="F57" s="87" t="s">
        <v>55</v>
      </c>
      <c r="G57" s="88">
        <v>0.8</v>
      </c>
      <c r="H57" s="85" t="s">
        <v>59</v>
      </c>
      <c r="I57" s="85">
        <v>1.5</v>
      </c>
      <c r="J57" s="89">
        <f t="shared" si="5"/>
        <v>4123.941038961024</v>
      </c>
      <c r="K57" s="89">
        <f t="shared" si="6"/>
        <v>2061.970519480512</v>
      </c>
      <c r="L57" s="89">
        <f t="shared" si="7"/>
        <v>3840</v>
      </c>
    </row>
    <row r="58" spans="1:12" ht="13.5">
      <c r="A58" s="85">
        <v>11</v>
      </c>
      <c r="B58" s="79" t="s">
        <v>24</v>
      </c>
      <c r="C58" s="85" t="s">
        <v>22</v>
      </c>
      <c r="D58" s="86">
        <v>3200</v>
      </c>
      <c r="E58" s="86">
        <f t="shared" si="4"/>
        <v>3436.6175324675196</v>
      </c>
      <c r="F58" s="87" t="s">
        <v>55</v>
      </c>
      <c r="G58" s="88">
        <v>0.8</v>
      </c>
      <c r="H58" s="85" t="s">
        <v>58</v>
      </c>
      <c r="I58" s="85">
        <v>1</v>
      </c>
      <c r="J58" s="89">
        <f t="shared" si="5"/>
        <v>2749.2940259740158</v>
      </c>
      <c r="K58" s="89">
        <f t="shared" si="6"/>
        <v>1374.6470129870079</v>
      </c>
      <c r="L58" s="89">
        <f t="shared" si="7"/>
        <v>2560</v>
      </c>
    </row>
    <row r="59" spans="1:12" ht="13.5">
      <c r="A59" s="85">
        <v>12</v>
      </c>
      <c r="B59" s="77" t="s">
        <v>23</v>
      </c>
      <c r="C59" s="90" t="s">
        <v>25</v>
      </c>
      <c r="D59" s="86">
        <v>3200</v>
      </c>
      <c r="E59" s="86">
        <f t="shared" si="4"/>
        <v>3436.6175324675196</v>
      </c>
      <c r="F59" s="87" t="s">
        <v>56</v>
      </c>
      <c r="G59" s="88">
        <v>1</v>
      </c>
      <c r="H59" s="85" t="s">
        <v>58</v>
      </c>
      <c r="I59" s="85">
        <v>1</v>
      </c>
      <c r="J59" s="89">
        <f t="shared" si="5"/>
        <v>3436.6175324675196</v>
      </c>
      <c r="K59" s="89">
        <f t="shared" si="6"/>
        <v>1718.3087662337598</v>
      </c>
      <c r="L59" s="89">
        <f t="shared" si="7"/>
        <v>3200</v>
      </c>
    </row>
    <row r="60" spans="1:12" ht="25.5">
      <c r="A60" s="85">
        <v>13</v>
      </c>
      <c r="B60" s="78" t="s">
        <v>78</v>
      </c>
      <c r="C60" s="90" t="s">
        <v>79</v>
      </c>
      <c r="D60" s="86">
        <v>3200</v>
      </c>
      <c r="E60" s="86">
        <f t="shared" si="4"/>
        <v>3436.6175324675196</v>
      </c>
      <c r="F60" s="87" t="s">
        <v>55</v>
      </c>
      <c r="G60" s="88">
        <v>0.8</v>
      </c>
      <c r="H60" s="85" t="s">
        <v>89</v>
      </c>
      <c r="I60" s="85">
        <v>1.5</v>
      </c>
      <c r="J60" s="89">
        <f t="shared" si="5"/>
        <v>4123.941038961024</v>
      </c>
      <c r="K60" s="89">
        <f t="shared" si="6"/>
        <v>2061.970519480512</v>
      </c>
      <c r="L60" s="89">
        <f t="shared" si="7"/>
        <v>3840</v>
      </c>
    </row>
    <row r="61" spans="1:12" ht="13.5">
      <c r="A61" s="85">
        <v>14</v>
      </c>
      <c r="B61" s="77" t="s">
        <v>26</v>
      </c>
      <c r="C61" s="85" t="s">
        <v>27</v>
      </c>
      <c r="D61" s="86">
        <v>3200</v>
      </c>
      <c r="E61" s="86">
        <f t="shared" si="4"/>
        <v>3436.6175324675196</v>
      </c>
      <c r="F61" s="87" t="s">
        <v>55</v>
      </c>
      <c r="G61" s="88">
        <v>0.8</v>
      </c>
      <c r="H61" s="85" t="s">
        <v>68</v>
      </c>
      <c r="I61" s="85">
        <v>1.5</v>
      </c>
      <c r="J61" s="89">
        <f t="shared" si="5"/>
        <v>4123.941038961024</v>
      </c>
      <c r="K61" s="89">
        <f t="shared" si="6"/>
        <v>2061.970519480512</v>
      </c>
      <c r="L61" s="89">
        <f t="shared" si="7"/>
        <v>3840</v>
      </c>
    </row>
    <row r="62" spans="1:12" ht="13.5">
      <c r="A62" s="85">
        <v>15</v>
      </c>
      <c r="B62" s="77" t="s">
        <v>28</v>
      </c>
      <c r="C62" s="85" t="s">
        <v>42</v>
      </c>
      <c r="D62" s="86">
        <v>3200</v>
      </c>
      <c r="E62" s="86">
        <f t="shared" si="4"/>
        <v>3436.6175324675196</v>
      </c>
      <c r="F62" s="87" t="s">
        <v>55</v>
      </c>
      <c r="G62" s="88">
        <v>0.8</v>
      </c>
      <c r="H62" s="85" t="s">
        <v>60</v>
      </c>
      <c r="I62" s="85">
        <v>1.5</v>
      </c>
      <c r="J62" s="89">
        <f t="shared" si="5"/>
        <v>4123.941038961024</v>
      </c>
      <c r="K62" s="89">
        <f t="shared" si="6"/>
        <v>2061.970519480512</v>
      </c>
      <c r="L62" s="89">
        <f t="shared" si="7"/>
        <v>3840</v>
      </c>
    </row>
    <row r="63" spans="1:12" ht="13.5">
      <c r="A63" s="85">
        <v>16</v>
      </c>
      <c r="B63" s="77" t="s">
        <v>32</v>
      </c>
      <c r="C63" s="85" t="s">
        <v>43</v>
      </c>
      <c r="D63" s="86">
        <v>3200</v>
      </c>
      <c r="E63" s="86">
        <f t="shared" si="4"/>
        <v>3436.6175324675196</v>
      </c>
      <c r="F63" s="87" t="s">
        <v>55</v>
      </c>
      <c r="G63" s="88">
        <v>0.8</v>
      </c>
      <c r="H63" s="85" t="s">
        <v>60</v>
      </c>
      <c r="I63" s="85">
        <v>1.5</v>
      </c>
      <c r="J63" s="89">
        <f t="shared" si="5"/>
        <v>4123.941038961024</v>
      </c>
      <c r="K63" s="89">
        <f t="shared" si="6"/>
        <v>2061.970519480512</v>
      </c>
      <c r="L63" s="89">
        <f t="shared" si="7"/>
        <v>3840</v>
      </c>
    </row>
    <row r="64" spans="1:12" ht="13.5">
      <c r="A64" s="85">
        <v>17</v>
      </c>
      <c r="B64" s="77" t="s">
        <v>33</v>
      </c>
      <c r="C64" s="85" t="s">
        <v>44</v>
      </c>
      <c r="D64" s="86">
        <v>3200</v>
      </c>
      <c r="E64" s="86">
        <f t="shared" si="4"/>
        <v>3436.6175324675196</v>
      </c>
      <c r="F64" s="87" t="s">
        <v>55</v>
      </c>
      <c r="G64" s="88">
        <v>0.8</v>
      </c>
      <c r="H64" s="85" t="s">
        <v>58</v>
      </c>
      <c r="I64" s="85">
        <v>1</v>
      </c>
      <c r="J64" s="89">
        <f t="shared" si="5"/>
        <v>2749.2940259740158</v>
      </c>
      <c r="K64" s="89">
        <f t="shared" si="6"/>
        <v>1374.6470129870079</v>
      </c>
      <c r="L64" s="89">
        <f t="shared" si="7"/>
        <v>2560</v>
      </c>
    </row>
    <row r="65" spans="1:12" ht="25.5">
      <c r="A65" s="85">
        <v>18</v>
      </c>
      <c r="B65" s="78" t="s">
        <v>81</v>
      </c>
      <c r="C65" s="85" t="s">
        <v>80</v>
      </c>
      <c r="D65" s="86">
        <v>3200</v>
      </c>
      <c r="E65" s="86">
        <f t="shared" si="4"/>
        <v>3436.6175324675196</v>
      </c>
      <c r="F65" s="87" t="s">
        <v>55</v>
      </c>
      <c r="G65" s="88">
        <v>0.8</v>
      </c>
      <c r="H65" s="85" t="s">
        <v>58</v>
      </c>
      <c r="I65" s="85">
        <v>1</v>
      </c>
      <c r="J65" s="89">
        <f t="shared" si="5"/>
        <v>2749.2940259740158</v>
      </c>
      <c r="K65" s="89">
        <f t="shared" si="6"/>
        <v>1374.6470129870079</v>
      </c>
      <c r="L65" s="89">
        <f t="shared" si="7"/>
        <v>2560</v>
      </c>
    </row>
    <row r="66" spans="1:12" ht="13.5">
      <c r="A66" s="85">
        <v>19</v>
      </c>
      <c r="B66" s="77" t="s">
        <v>34</v>
      </c>
      <c r="C66" s="85" t="s">
        <v>45</v>
      </c>
      <c r="D66" s="86">
        <v>3200</v>
      </c>
      <c r="E66" s="86">
        <f t="shared" si="4"/>
        <v>3436.6175324675196</v>
      </c>
      <c r="F66" s="87" t="s">
        <v>55</v>
      </c>
      <c r="G66" s="88">
        <v>0.8</v>
      </c>
      <c r="H66" s="85" t="s">
        <v>62</v>
      </c>
      <c r="I66" s="85">
        <v>1.5</v>
      </c>
      <c r="J66" s="89">
        <f t="shared" si="5"/>
        <v>4123.941038961024</v>
      </c>
      <c r="K66" s="89">
        <f t="shared" si="6"/>
        <v>2061.970519480512</v>
      </c>
      <c r="L66" s="89">
        <f t="shared" si="7"/>
        <v>3840</v>
      </c>
    </row>
    <row r="67" spans="1:12" ht="13.5">
      <c r="A67" s="85">
        <v>20</v>
      </c>
      <c r="B67" s="77" t="s">
        <v>35</v>
      </c>
      <c r="C67" s="85" t="s">
        <v>46</v>
      </c>
      <c r="D67" s="86">
        <v>3200</v>
      </c>
      <c r="E67" s="86">
        <f t="shared" si="4"/>
        <v>3436.6175324675196</v>
      </c>
      <c r="F67" s="87" t="s">
        <v>55</v>
      </c>
      <c r="G67" s="88">
        <v>0.8</v>
      </c>
      <c r="H67" s="85" t="s">
        <v>61</v>
      </c>
      <c r="I67" s="85">
        <v>1.5</v>
      </c>
      <c r="J67" s="89">
        <f t="shared" si="5"/>
        <v>4123.941038961024</v>
      </c>
      <c r="K67" s="89">
        <f t="shared" si="6"/>
        <v>2061.970519480512</v>
      </c>
      <c r="L67" s="89">
        <f t="shared" si="7"/>
        <v>3840</v>
      </c>
    </row>
    <row r="68" spans="1:12" ht="13.5">
      <c r="A68" s="85">
        <v>21</v>
      </c>
      <c r="B68" s="77" t="s">
        <v>36</v>
      </c>
      <c r="C68" s="85" t="s">
        <v>47</v>
      </c>
      <c r="D68" s="86">
        <v>3200</v>
      </c>
      <c r="E68" s="86">
        <f t="shared" si="4"/>
        <v>3436.6175324675196</v>
      </c>
      <c r="F68" s="87" t="s">
        <v>55</v>
      </c>
      <c r="G68" s="88">
        <v>0.8</v>
      </c>
      <c r="H68" s="85" t="s">
        <v>63</v>
      </c>
      <c r="I68" s="85">
        <v>1.5</v>
      </c>
      <c r="J68" s="89">
        <f t="shared" si="5"/>
        <v>4123.941038961024</v>
      </c>
      <c r="K68" s="89">
        <f t="shared" si="6"/>
        <v>2061.970519480512</v>
      </c>
      <c r="L68" s="89">
        <f t="shared" si="7"/>
        <v>3840</v>
      </c>
    </row>
    <row r="69" spans="1:12" ht="25.5">
      <c r="A69" s="85">
        <v>22</v>
      </c>
      <c r="B69" s="78" t="s">
        <v>83</v>
      </c>
      <c r="C69" s="85" t="s">
        <v>82</v>
      </c>
      <c r="D69" s="86">
        <v>3200</v>
      </c>
      <c r="E69" s="86">
        <f t="shared" si="4"/>
        <v>3436.6175324675196</v>
      </c>
      <c r="F69" s="87" t="s">
        <v>55</v>
      </c>
      <c r="G69" s="88">
        <v>0.8</v>
      </c>
      <c r="H69" s="85" t="s">
        <v>58</v>
      </c>
      <c r="I69" s="85">
        <v>1</v>
      </c>
      <c r="J69" s="89">
        <f t="shared" si="5"/>
        <v>2749.2940259740158</v>
      </c>
      <c r="K69" s="89">
        <f t="shared" si="6"/>
        <v>1374.6470129870079</v>
      </c>
      <c r="L69" s="89">
        <f t="shared" si="7"/>
        <v>2560</v>
      </c>
    </row>
    <row r="70" spans="1:12" ht="13.5">
      <c r="A70" s="85">
        <v>23</v>
      </c>
      <c r="B70" s="77" t="s">
        <v>37</v>
      </c>
      <c r="C70" s="85" t="s">
        <v>48</v>
      </c>
      <c r="D70" s="86">
        <v>3200</v>
      </c>
      <c r="E70" s="86">
        <f t="shared" si="4"/>
        <v>3436.6175324675196</v>
      </c>
      <c r="F70" s="87" t="s">
        <v>55</v>
      </c>
      <c r="G70" s="88">
        <v>0.8</v>
      </c>
      <c r="H70" s="85" t="s">
        <v>64</v>
      </c>
      <c r="I70" s="85">
        <v>1.5</v>
      </c>
      <c r="J70" s="89">
        <f t="shared" si="5"/>
        <v>4123.941038961024</v>
      </c>
      <c r="K70" s="89">
        <f t="shared" si="6"/>
        <v>2061.970519480512</v>
      </c>
      <c r="L70" s="89">
        <f t="shared" si="7"/>
        <v>3840</v>
      </c>
    </row>
    <row r="71" spans="1:12" ht="13.5">
      <c r="A71" s="85">
        <v>24</v>
      </c>
      <c r="B71" s="77" t="s">
        <v>38</v>
      </c>
      <c r="C71" s="85" t="s">
        <v>49</v>
      </c>
      <c r="D71" s="86">
        <v>3200</v>
      </c>
      <c r="E71" s="86">
        <f t="shared" si="4"/>
        <v>3436.6175324675196</v>
      </c>
      <c r="F71" s="87" t="s">
        <v>55</v>
      </c>
      <c r="G71" s="88">
        <v>0.8</v>
      </c>
      <c r="H71" s="85" t="s">
        <v>69</v>
      </c>
      <c r="I71" s="85">
        <v>1.5</v>
      </c>
      <c r="J71" s="89">
        <f t="shared" si="5"/>
        <v>4123.941038961024</v>
      </c>
      <c r="K71" s="89">
        <f t="shared" si="6"/>
        <v>2061.970519480512</v>
      </c>
      <c r="L71" s="89">
        <f t="shared" si="7"/>
        <v>3840</v>
      </c>
    </row>
    <row r="72" spans="1:12" ht="13.5">
      <c r="A72" s="85">
        <v>25</v>
      </c>
      <c r="B72" s="77" t="s">
        <v>39</v>
      </c>
      <c r="C72" s="85" t="s">
        <v>50</v>
      </c>
      <c r="D72" s="86">
        <v>3200</v>
      </c>
      <c r="E72" s="86">
        <f t="shared" si="4"/>
        <v>3436.6175324675196</v>
      </c>
      <c r="F72" s="87" t="s">
        <v>55</v>
      </c>
      <c r="G72" s="88">
        <v>0.8</v>
      </c>
      <c r="H72" s="85" t="s">
        <v>70</v>
      </c>
      <c r="I72" s="85">
        <v>1.5</v>
      </c>
      <c r="J72" s="89">
        <f t="shared" si="5"/>
        <v>4123.941038961024</v>
      </c>
      <c r="K72" s="89">
        <f t="shared" si="6"/>
        <v>2061.970519480512</v>
      </c>
      <c r="L72" s="89">
        <f t="shared" si="7"/>
        <v>3840</v>
      </c>
    </row>
    <row r="73" spans="1:12" ht="25.5">
      <c r="A73" s="85">
        <v>26</v>
      </c>
      <c r="B73" s="78" t="s">
        <v>84</v>
      </c>
      <c r="C73" s="85" t="s">
        <v>85</v>
      </c>
      <c r="D73" s="86">
        <v>3200</v>
      </c>
      <c r="E73" s="86">
        <f t="shared" si="4"/>
        <v>3436.6175324675196</v>
      </c>
      <c r="F73" s="87" t="s">
        <v>55</v>
      </c>
      <c r="G73" s="88">
        <v>0.8</v>
      </c>
      <c r="H73" s="85" t="s">
        <v>90</v>
      </c>
      <c r="I73" s="85">
        <v>1.5</v>
      </c>
      <c r="J73" s="89">
        <f t="shared" si="5"/>
        <v>4123.941038961024</v>
      </c>
      <c r="K73" s="89">
        <f t="shared" si="6"/>
        <v>2061.970519480512</v>
      </c>
      <c r="L73" s="89">
        <f t="shared" si="7"/>
        <v>3840</v>
      </c>
    </row>
    <row r="74" spans="1:12" ht="13.5">
      <c r="A74" s="85">
        <v>27</v>
      </c>
      <c r="B74" s="77" t="s">
        <v>40</v>
      </c>
      <c r="C74" s="85" t="s">
        <v>51</v>
      </c>
      <c r="D74" s="86">
        <v>3200</v>
      </c>
      <c r="E74" s="86">
        <f t="shared" si="4"/>
        <v>3436.6175324675196</v>
      </c>
      <c r="F74" s="87" t="s">
        <v>55</v>
      </c>
      <c r="G74" s="88">
        <v>0.8</v>
      </c>
      <c r="H74" s="85" t="s">
        <v>71</v>
      </c>
      <c r="I74" s="85">
        <v>1.5</v>
      </c>
      <c r="J74" s="89">
        <f t="shared" si="5"/>
        <v>4123.941038961024</v>
      </c>
      <c r="K74" s="89">
        <f t="shared" si="6"/>
        <v>2061.970519480512</v>
      </c>
      <c r="L74" s="89">
        <f t="shared" si="7"/>
        <v>3840</v>
      </c>
    </row>
    <row r="75" spans="1:12" ht="13.5">
      <c r="A75" s="85">
        <v>28</v>
      </c>
      <c r="B75" s="77" t="s">
        <v>41</v>
      </c>
      <c r="C75" s="85" t="s">
        <v>52</v>
      </c>
      <c r="D75" s="86">
        <v>3200</v>
      </c>
      <c r="E75" s="86">
        <f t="shared" si="4"/>
        <v>3436.6175324675196</v>
      </c>
      <c r="F75" s="87" t="s">
        <v>55</v>
      </c>
      <c r="G75" s="88">
        <v>0.8</v>
      </c>
      <c r="H75" s="85" t="s">
        <v>72</v>
      </c>
      <c r="I75" s="85">
        <v>1.5</v>
      </c>
      <c r="J75" s="89">
        <f t="shared" si="5"/>
        <v>4123.941038961024</v>
      </c>
      <c r="K75" s="89">
        <f t="shared" si="6"/>
        <v>2061.970519480512</v>
      </c>
      <c r="L75" s="89">
        <f t="shared" si="7"/>
        <v>3840</v>
      </c>
    </row>
    <row r="76" spans="1:12" ht="13.5">
      <c r="A76" s="91"/>
      <c r="B76" s="91"/>
      <c r="C76" s="91"/>
      <c r="D76" s="92"/>
      <c r="E76" s="91"/>
      <c r="F76" s="91"/>
      <c r="G76" s="91"/>
      <c r="H76" s="91"/>
      <c r="I76" s="91"/>
      <c r="J76" s="93">
        <f>SUM(J48:J75)</f>
        <v>105847.81999999964</v>
      </c>
      <c r="K76" s="93">
        <f>SUM(K48:K75)</f>
        <v>52923.90999999982</v>
      </c>
      <c r="L76" s="89">
        <f>SUM(L48:L75)</f>
        <v>98560</v>
      </c>
    </row>
    <row r="77" spans="1:12" ht="13.5">
      <c r="A77" s="91"/>
      <c r="B77" s="127" t="s">
        <v>104</v>
      </c>
      <c r="C77" s="91"/>
      <c r="D77" s="127"/>
      <c r="E77" s="91"/>
      <c r="F77" s="91"/>
      <c r="G77" s="91"/>
      <c r="H77" s="91"/>
      <c r="I77" s="91"/>
      <c r="J77" s="91"/>
      <c r="K77" s="91"/>
      <c r="L77" s="129"/>
    </row>
    <row r="78" spans="1:12" ht="13.5">
      <c r="A78" s="91"/>
      <c r="B78" s="127" t="s">
        <v>108</v>
      </c>
      <c r="C78" s="91"/>
      <c r="D78" s="127"/>
      <c r="E78" s="91"/>
      <c r="F78" s="91"/>
      <c r="G78" s="91"/>
      <c r="H78" s="91"/>
      <c r="I78" s="91"/>
      <c r="J78" s="91"/>
      <c r="K78" s="91"/>
      <c r="L78" s="129"/>
    </row>
    <row r="79" spans="1:12" ht="13.5">
      <c r="A79" s="91"/>
      <c r="B79" s="91" t="s">
        <v>93</v>
      </c>
      <c r="C79" s="91"/>
      <c r="D79" s="91"/>
      <c r="E79" s="91"/>
      <c r="F79" s="91"/>
      <c r="G79" s="91"/>
      <c r="H79" s="91"/>
      <c r="I79" s="91"/>
      <c r="J79" s="91"/>
      <c r="K79" s="91"/>
      <c r="L79" s="129"/>
    </row>
    <row r="80" ht="12.75">
      <c r="L80" s="7"/>
    </row>
    <row r="81" ht="12.75">
      <c r="L81" s="7"/>
    </row>
    <row r="82" spans="2:9" ht="13.5">
      <c r="B82" s="12"/>
      <c r="C82" s="53" t="s">
        <v>184</v>
      </c>
      <c r="D82" s="53"/>
      <c r="E82" s="53"/>
      <c r="F82" s="53"/>
      <c r="G82" s="53"/>
      <c r="H82" s="53"/>
      <c r="I82" s="10"/>
    </row>
    <row r="83" spans="2:9" ht="13.5">
      <c r="B83" s="12" t="s">
        <v>152</v>
      </c>
      <c r="C83" s="13"/>
      <c r="D83" s="53" t="s">
        <v>1</v>
      </c>
      <c r="E83" s="53"/>
      <c r="F83" s="53"/>
      <c r="G83" s="53"/>
      <c r="H83" s="54">
        <v>215492.2</v>
      </c>
      <c r="I83" s="11"/>
    </row>
    <row r="84" spans="2:9" ht="13.5">
      <c r="B84" s="12" t="s">
        <v>151</v>
      </c>
      <c r="C84" s="13"/>
      <c r="D84" s="53" t="s">
        <v>99</v>
      </c>
      <c r="E84" s="53"/>
      <c r="F84" s="53"/>
      <c r="G84" s="53"/>
      <c r="H84" s="53">
        <v>36</v>
      </c>
      <c r="I84" s="10"/>
    </row>
    <row r="85" spans="2:9" ht="13.5">
      <c r="B85" s="12" t="s">
        <v>180</v>
      </c>
      <c r="C85" s="13"/>
      <c r="D85" s="53"/>
      <c r="E85" s="53" t="s">
        <v>2</v>
      </c>
      <c r="F85" s="53"/>
      <c r="G85" s="53"/>
      <c r="H85" s="54">
        <f>H83/H84</f>
        <v>5985.894444444445</v>
      </c>
      <c r="I85" s="11"/>
    </row>
    <row r="86" spans="2:9" ht="13.5">
      <c r="B86" s="12"/>
      <c r="C86" s="13" t="s">
        <v>181</v>
      </c>
      <c r="D86" s="53"/>
      <c r="E86" s="53"/>
      <c r="F86" s="53"/>
      <c r="G86" s="53"/>
      <c r="H86" s="54"/>
      <c r="I86" s="11"/>
    </row>
    <row r="87" spans="2:9" ht="13.5">
      <c r="B87" s="12"/>
      <c r="C87" s="13" t="s">
        <v>182</v>
      </c>
      <c r="D87" s="53"/>
      <c r="E87" s="53"/>
      <c r="F87" s="53"/>
      <c r="G87" s="53"/>
      <c r="H87" s="54"/>
      <c r="I87" s="11"/>
    </row>
    <row r="88" spans="1:12" ht="89.25">
      <c r="A88" s="74" t="s">
        <v>4</v>
      </c>
      <c r="B88" s="74" t="s">
        <v>5</v>
      </c>
      <c r="C88" s="80" t="s">
        <v>0</v>
      </c>
      <c r="D88" s="74" t="s">
        <v>153</v>
      </c>
      <c r="E88" s="74" t="s">
        <v>154</v>
      </c>
      <c r="F88" s="75" t="s">
        <v>53</v>
      </c>
      <c r="G88" s="75" t="s">
        <v>30</v>
      </c>
      <c r="H88" s="75" t="s">
        <v>29</v>
      </c>
      <c r="I88" s="75" t="s">
        <v>31</v>
      </c>
      <c r="J88" s="75" t="s">
        <v>3</v>
      </c>
      <c r="K88" s="81" t="s">
        <v>176</v>
      </c>
      <c r="L88" s="82" t="s">
        <v>98</v>
      </c>
    </row>
    <row r="89" spans="1:12" ht="25.5">
      <c r="A89" s="83">
        <v>1</v>
      </c>
      <c r="B89" s="76" t="s">
        <v>161</v>
      </c>
      <c r="C89" s="84" t="s">
        <v>162</v>
      </c>
      <c r="D89" s="94">
        <v>6400</v>
      </c>
      <c r="E89" s="86">
        <f>D89*0.905125168010752</f>
        <v>5792.801075268813</v>
      </c>
      <c r="F89" s="87" t="s">
        <v>55</v>
      </c>
      <c r="G89" s="88">
        <v>0.8</v>
      </c>
      <c r="H89" s="85" t="s">
        <v>58</v>
      </c>
      <c r="I89" s="95">
        <v>1</v>
      </c>
      <c r="J89" s="89">
        <f>E89*G89*I89</f>
        <v>4634.240860215051</v>
      </c>
      <c r="K89" s="89">
        <f>J89/4</f>
        <v>1158.5602150537627</v>
      </c>
      <c r="L89" s="89">
        <f aca="true" t="shared" si="8" ref="L89:L123">D89*G89*I89</f>
        <v>5120</v>
      </c>
    </row>
    <row r="90" spans="1:12" ht="13.5">
      <c r="A90" s="85">
        <v>2</v>
      </c>
      <c r="B90" s="77" t="s">
        <v>160</v>
      </c>
      <c r="C90" s="85" t="s">
        <v>74</v>
      </c>
      <c r="D90" s="94">
        <v>6400</v>
      </c>
      <c r="E90" s="86">
        <f aca="true" t="shared" si="9" ref="E90:E122">D90*0.905125168010752</f>
        <v>5792.801075268813</v>
      </c>
      <c r="F90" s="87" t="s">
        <v>54</v>
      </c>
      <c r="G90" s="88">
        <v>0.8</v>
      </c>
      <c r="H90" s="85" t="s">
        <v>57</v>
      </c>
      <c r="I90" s="85">
        <v>1.5</v>
      </c>
      <c r="J90" s="89">
        <f aca="true" t="shared" si="10" ref="J90:J123">E90*G90*I90</f>
        <v>6951.361290322577</v>
      </c>
      <c r="K90" s="89">
        <f aca="true" t="shared" si="11" ref="K90:K123">J90/4</f>
        <v>1737.8403225806442</v>
      </c>
      <c r="L90" s="89">
        <f t="shared" si="8"/>
        <v>7680</v>
      </c>
    </row>
    <row r="91" spans="1:12" ht="13.5">
      <c r="A91" s="85">
        <v>3</v>
      </c>
      <c r="B91" s="77" t="s">
        <v>7</v>
      </c>
      <c r="C91" s="85" t="s">
        <v>8</v>
      </c>
      <c r="D91" s="94">
        <v>6400</v>
      </c>
      <c r="E91" s="86">
        <f t="shared" si="9"/>
        <v>5792.801075268813</v>
      </c>
      <c r="F91" s="87" t="s">
        <v>55</v>
      </c>
      <c r="G91" s="88">
        <v>0.8</v>
      </c>
      <c r="H91" s="85" t="s">
        <v>57</v>
      </c>
      <c r="I91" s="85">
        <v>1.5</v>
      </c>
      <c r="J91" s="89">
        <f t="shared" si="10"/>
        <v>6951.361290322577</v>
      </c>
      <c r="K91" s="89">
        <f t="shared" si="11"/>
        <v>1737.8403225806442</v>
      </c>
      <c r="L91" s="89">
        <f t="shared" si="8"/>
        <v>7680</v>
      </c>
    </row>
    <row r="92" spans="1:12" ht="25.5">
      <c r="A92" s="85">
        <v>4</v>
      </c>
      <c r="B92" s="78" t="s">
        <v>155</v>
      </c>
      <c r="C92" s="85" t="s">
        <v>87</v>
      </c>
      <c r="D92" s="94">
        <v>6400</v>
      </c>
      <c r="E92" s="86">
        <f t="shared" si="9"/>
        <v>5792.801075268813</v>
      </c>
      <c r="F92" s="87" t="s">
        <v>55</v>
      </c>
      <c r="G92" s="88">
        <v>0.8</v>
      </c>
      <c r="H92" s="85" t="s">
        <v>88</v>
      </c>
      <c r="I92" s="85">
        <v>1.5</v>
      </c>
      <c r="J92" s="89">
        <f t="shared" si="10"/>
        <v>6951.361290322577</v>
      </c>
      <c r="K92" s="89">
        <f t="shared" si="11"/>
        <v>1737.8403225806442</v>
      </c>
      <c r="L92" s="89">
        <f t="shared" si="8"/>
        <v>7680</v>
      </c>
    </row>
    <row r="93" spans="1:12" ht="13.5">
      <c r="A93" s="85">
        <v>5</v>
      </c>
      <c r="B93" s="77" t="s">
        <v>9</v>
      </c>
      <c r="C93" s="85" t="s">
        <v>10</v>
      </c>
      <c r="D93" s="94">
        <v>6400</v>
      </c>
      <c r="E93" s="86">
        <f t="shared" si="9"/>
        <v>5792.801075268813</v>
      </c>
      <c r="F93" s="87" t="s">
        <v>55</v>
      </c>
      <c r="G93" s="88">
        <v>0.8</v>
      </c>
      <c r="H93" s="85" t="s">
        <v>67</v>
      </c>
      <c r="I93" s="85">
        <v>1.5</v>
      </c>
      <c r="J93" s="89">
        <f t="shared" si="10"/>
        <v>6951.361290322577</v>
      </c>
      <c r="K93" s="89">
        <f t="shared" si="11"/>
        <v>1737.8403225806442</v>
      </c>
      <c r="L93" s="89">
        <f t="shared" si="8"/>
        <v>7680</v>
      </c>
    </row>
    <row r="94" spans="1:12" ht="13.5">
      <c r="A94" s="85">
        <v>6</v>
      </c>
      <c r="B94" s="77" t="s">
        <v>11</v>
      </c>
      <c r="C94" s="85" t="s">
        <v>12</v>
      </c>
      <c r="D94" s="94">
        <v>6400</v>
      </c>
      <c r="E94" s="86">
        <f t="shared" si="9"/>
        <v>5792.801075268813</v>
      </c>
      <c r="F94" s="87" t="s">
        <v>55</v>
      </c>
      <c r="G94" s="88">
        <v>0.8</v>
      </c>
      <c r="H94" s="85" t="s">
        <v>66</v>
      </c>
      <c r="I94" s="85">
        <v>1.5</v>
      </c>
      <c r="J94" s="89">
        <f t="shared" si="10"/>
        <v>6951.361290322577</v>
      </c>
      <c r="K94" s="89">
        <f t="shared" si="11"/>
        <v>1737.8403225806442</v>
      </c>
      <c r="L94" s="89">
        <f t="shared" si="8"/>
        <v>7680</v>
      </c>
    </row>
    <row r="95" spans="1:12" ht="13.5">
      <c r="A95" s="85">
        <v>7</v>
      </c>
      <c r="B95" s="77" t="s">
        <v>171</v>
      </c>
      <c r="C95" s="85" t="s">
        <v>172</v>
      </c>
      <c r="D95" s="94">
        <v>6400</v>
      </c>
      <c r="E95" s="86">
        <f t="shared" si="9"/>
        <v>5792.801075268813</v>
      </c>
      <c r="F95" s="87" t="s">
        <v>55</v>
      </c>
      <c r="G95" s="88">
        <v>0.8</v>
      </c>
      <c r="H95" s="85" t="s">
        <v>58</v>
      </c>
      <c r="I95" s="85">
        <v>1</v>
      </c>
      <c r="J95" s="89">
        <f t="shared" si="10"/>
        <v>4634.240860215051</v>
      </c>
      <c r="K95" s="89">
        <f t="shared" si="11"/>
        <v>1158.5602150537627</v>
      </c>
      <c r="L95" s="89">
        <f t="shared" si="8"/>
        <v>5120</v>
      </c>
    </row>
    <row r="96" spans="1:12" ht="13.5">
      <c r="A96" s="85">
        <v>8</v>
      </c>
      <c r="B96" s="77" t="s">
        <v>17</v>
      </c>
      <c r="C96" s="85" t="s">
        <v>18</v>
      </c>
      <c r="D96" s="94">
        <v>6400</v>
      </c>
      <c r="E96" s="86">
        <f t="shared" si="9"/>
        <v>5792.801075268813</v>
      </c>
      <c r="F96" s="87" t="s">
        <v>56</v>
      </c>
      <c r="G96" s="88">
        <v>1</v>
      </c>
      <c r="H96" s="85" t="s">
        <v>58</v>
      </c>
      <c r="I96" s="85">
        <v>1</v>
      </c>
      <c r="J96" s="89">
        <f t="shared" si="10"/>
        <v>5792.801075268813</v>
      </c>
      <c r="K96" s="89">
        <f t="shared" si="11"/>
        <v>1448.2002688172033</v>
      </c>
      <c r="L96" s="89">
        <f t="shared" si="8"/>
        <v>6400</v>
      </c>
    </row>
    <row r="97" spans="1:12" ht="25.5">
      <c r="A97" s="85">
        <v>9</v>
      </c>
      <c r="B97" s="78" t="s">
        <v>156</v>
      </c>
      <c r="C97" s="85" t="s">
        <v>77</v>
      </c>
      <c r="D97" s="94">
        <v>6400</v>
      </c>
      <c r="E97" s="86">
        <f t="shared" si="9"/>
        <v>5792.801075268813</v>
      </c>
      <c r="F97" s="87" t="s">
        <v>55</v>
      </c>
      <c r="G97" s="88">
        <v>0.8</v>
      </c>
      <c r="H97" s="85" t="s">
        <v>58</v>
      </c>
      <c r="I97" s="85">
        <v>1</v>
      </c>
      <c r="J97" s="89">
        <f t="shared" si="10"/>
        <v>4634.240860215051</v>
      </c>
      <c r="K97" s="89">
        <f t="shared" si="11"/>
        <v>1158.5602150537627</v>
      </c>
      <c r="L97" s="89">
        <f t="shared" si="8"/>
        <v>5120</v>
      </c>
    </row>
    <row r="98" spans="1:12" ht="13.5">
      <c r="A98" s="85">
        <v>10</v>
      </c>
      <c r="B98" s="77" t="s">
        <v>19</v>
      </c>
      <c r="C98" s="85" t="s">
        <v>20</v>
      </c>
      <c r="D98" s="94">
        <v>6400</v>
      </c>
      <c r="E98" s="86">
        <f t="shared" si="9"/>
        <v>5792.801075268813</v>
      </c>
      <c r="F98" s="87" t="s">
        <v>55</v>
      </c>
      <c r="G98" s="88">
        <v>0.8</v>
      </c>
      <c r="H98" s="85" t="s">
        <v>67</v>
      </c>
      <c r="I98" s="85">
        <v>1.5</v>
      </c>
      <c r="J98" s="89">
        <f t="shared" si="10"/>
        <v>6951.361290322577</v>
      </c>
      <c r="K98" s="89">
        <f t="shared" si="11"/>
        <v>1737.8403225806442</v>
      </c>
      <c r="L98" s="89">
        <f t="shared" si="8"/>
        <v>7680</v>
      </c>
    </row>
    <row r="99" spans="1:12" ht="13.5">
      <c r="A99" s="85">
        <v>11</v>
      </c>
      <c r="B99" s="77" t="s">
        <v>178</v>
      </c>
      <c r="C99" s="85" t="s">
        <v>179</v>
      </c>
      <c r="D99" s="94">
        <v>6400</v>
      </c>
      <c r="E99" s="86">
        <f t="shared" si="9"/>
        <v>5792.801075268813</v>
      </c>
      <c r="F99" s="87" t="s">
        <v>55</v>
      </c>
      <c r="G99" s="88">
        <v>0.8</v>
      </c>
      <c r="H99" s="85" t="s">
        <v>58</v>
      </c>
      <c r="I99" s="85">
        <v>1</v>
      </c>
      <c r="J99" s="89">
        <f t="shared" si="10"/>
        <v>4634.240860215051</v>
      </c>
      <c r="K99" s="89">
        <f t="shared" si="11"/>
        <v>1158.5602150537627</v>
      </c>
      <c r="L99" s="89">
        <f t="shared" si="8"/>
        <v>5120</v>
      </c>
    </row>
    <row r="100" spans="1:12" ht="13.5">
      <c r="A100" s="85">
        <v>12</v>
      </c>
      <c r="B100" s="77" t="s">
        <v>75</v>
      </c>
      <c r="C100" s="85" t="s">
        <v>21</v>
      </c>
      <c r="D100" s="94">
        <v>6400</v>
      </c>
      <c r="E100" s="86">
        <f t="shared" si="9"/>
        <v>5792.801075268813</v>
      </c>
      <c r="F100" s="87" t="s">
        <v>55</v>
      </c>
      <c r="G100" s="88">
        <v>0.8</v>
      </c>
      <c r="H100" s="85" t="s">
        <v>59</v>
      </c>
      <c r="I100" s="85">
        <v>1.5</v>
      </c>
      <c r="J100" s="89">
        <f t="shared" si="10"/>
        <v>6951.361290322577</v>
      </c>
      <c r="K100" s="89">
        <f t="shared" si="11"/>
        <v>1737.8403225806442</v>
      </c>
      <c r="L100" s="89">
        <f t="shared" si="8"/>
        <v>7680</v>
      </c>
    </row>
    <row r="101" spans="1:12" ht="13.5">
      <c r="A101" s="85">
        <v>13</v>
      </c>
      <c r="B101" s="79" t="s">
        <v>24</v>
      </c>
      <c r="C101" s="85" t="s">
        <v>22</v>
      </c>
      <c r="D101" s="94">
        <v>6400</v>
      </c>
      <c r="E101" s="86">
        <f t="shared" si="9"/>
        <v>5792.801075268813</v>
      </c>
      <c r="F101" s="87" t="s">
        <v>55</v>
      </c>
      <c r="G101" s="88">
        <v>0.8</v>
      </c>
      <c r="H101" s="85" t="s">
        <v>58</v>
      </c>
      <c r="I101" s="85">
        <v>1</v>
      </c>
      <c r="J101" s="89">
        <f t="shared" si="10"/>
        <v>4634.240860215051</v>
      </c>
      <c r="K101" s="89">
        <f t="shared" si="11"/>
        <v>1158.5602150537627</v>
      </c>
      <c r="L101" s="89">
        <f t="shared" si="8"/>
        <v>5120</v>
      </c>
    </row>
    <row r="102" spans="1:12" ht="13.5">
      <c r="A102" s="85">
        <v>14</v>
      </c>
      <c r="B102" s="77" t="s">
        <v>23</v>
      </c>
      <c r="C102" s="90" t="s">
        <v>25</v>
      </c>
      <c r="D102" s="94">
        <v>6400</v>
      </c>
      <c r="E102" s="86">
        <f t="shared" si="9"/>
        <v>5792.801075268813</v>
      </c>
      <c r="F102" s="87" t="s">
        <v>56</v>
      </c>
      <c r="G102" s="88">
        <v>1</v>
      </c>
      <c r="H102" s="85" t="s">
        <v>58</v>
      </c>
      <c r="I102" s="85">
        <v>1</v>
      </c>
      <c r="J102" s="89">
        <f t="shared" si="10"/>
        <v>5792.801075268813</v>
      </c>
      <c r="K102" s="89">
        <f t="shared" si="11"/>
        <v>1448.2002688172033</v>
      </c>
      <c r="L102" s="89">
        <f t="shared" si="8"/>
        <v>6400</v>
      </c>
    </row>
    <row r="103" spans="1:12" ht="25.5">
      <c r="A103" s="85">
        <v>15</v>
      </c>
      <c r="B103" s="78" t="s">
        <v>157</v>
      </c>
      <c r="C103" s="90" t="s">
        <v>79</v>
      </c>
      <c r="D103" s="94">
        <v>6400</v>
      </c>
      <c r="E103" s="86">
        <f t="shared" si="9"/>
        <v>5792.801075268813</v>
      </c>
      <c r="F103" s="87" t="s">
        <v>55</v>
      </c>
      <c r="G103" s="88">
        <v>0.8</v>
      </c>
      <c r="H103" s="85" t="s">
        <v>89</v>
      </c>
      <c r="I103" s="85">
        <v>1.5</v>
      </c>
      <c r="J103" s="89">
        <f t="shared" si="10"/>
        <v>6951.361290322577</v>
      </c>
      <c r="K103" s="89">
        <f t="shared" si="11"/>
        <v>1737.8403225806442</v>
      </c>
      <c r="L103" s="89">
        <f t="shared" si="8"/>
        <v>7680</v>
      </c>
    </row>
    <row r="104" spans="1:12" ht="13.5">
      <c r="A104" s="85">
        <v>16</v>
      </c>
      <c r="B104" s="77" t="s">
        <v>173</v>
      </c>
      <c r="C104" s="85" t="s">
        <v>197</v>
      </c>
      <c r="D104" s="94">
        <v>6400</v>
      </c>
      <c r="E104" s="86">
        <f t="shared" si="9"/>
        <v>5792.801075268813</v>
      </c>
      <c r="F104" s="87" t="s">
        <v>54</v>
      </c>
      <c r="G104" s="88">
        <v>0.8</v>
      </c>
      <c r="H104" s="85" t="s">
        <v>68</v>
      </c>
      <c r="I104" s="85">
        <v>1.5</v>
      </c>
      <c r="J104" s="89">
        <f t="shared" si="10"/>
        <v>6951.361290322577</v>
      </c>
      <c r="K104" s="89">
        <f t="shared" si="11"/>
        <v>1737.8403225806442</v>
      </c>
      <c r="L104" s="89">
        <f t="shared" si="8"/>
        <v>7680</v>
      </c>
    </row>
    <row r="105" spans="1:12" ht="13.5">
      <c r="A105" s="85">
        <v>17</v>
      </c>
      <c r="B105" s="77" t="s">
        <v>26</v>
      </c>
      <c r="C105" s="85" t="s">
        <v>27</v>
      </c>
      <c r="D105" s="94">
        <v>6400</v>
      </c>
      <c r="E105" s="86">
        <f t="shared" si="9"/>
        <v>5792.801075268813</v>
      </c>
      <c r="F105" s="87" t="s">
        <v>55</v>
      </c>
      <c r="G105" s="88">
        <v>0.8</v>
      </c>
      <c r="H105" s="85" t="s">
        <v>68</v>
      </c>
      <c r="I105" s="85">
        <v>1.5</v>
      </c>
      <c r="J105" s="89">
        <f t="shared" si="10"/>
        <v>6951.361290322577</v>
      </c>
      <c r="K105" s="89">
        <f t="shared" si="11"/>
        <v>1737.8403225806442</v>
      </c>
      <c r="L105" s="89">
        <f t="shared" si="8"/>
        <v>7680</v>
      </c>
    </row>
    <row r="106" spans="1:12" ht="13.5">
      <c r="A106" s="85">
        <v>18</v>
      </c>
      <c r="B106" s="77" t="s">
        <v>28</v>
      </c>
      <c r="C106" s="85" t="s">
        <v>42</v>
      </c>
      <c r="D106" s="94">
        <v>6400</v>
      </c>
      <c r="E106" s="86">
        <f t="shared" si="9"/>
        <v>5792.801075268813</v>
      </c>
      <c r="F106" s="87" t="s">
        <v>55</v>
      </c>
      <c r="G106" s="88">
        <v>0.8</v>
      </c>
      <c r="H106" s="85" t="s">
        <v>60</v>
      </c>
      <c r="I106" s="85">
        <v>1.5</v>
      </c>
      <c r="J106" s="89">
        <f t="shared" si="10"/>
        <v>6951.361290322577</v>
      </c>
      <c r="K106" s="89">
        <f t="shared" si="11"/>
        <v>1737.8403225806442</v>
      </c>
      <c r="L106" s="89">
        <f t="shared" si="8"/>
        <v>7680</v>
      </c>
    </row>
    <row r="107" spans="1:12" ht="13.5">
      <c r="A107" s="85">
        <v>19</v>
      </c>
      <c r="B107" s="77" t="s">
        <v>32</v>
      </c>
      <c r="C107" s="85" t="s">
        <v>43</v>
      </c>
      <c r="D107" s="94">
        <v>6400</v>
      </c>
      <c r="E107" s="86">
        <f t="shared" si="9"/>
        <v>5792.801075268813</v>
      </c>
      <c r="F107" s="87" t="s">
        <v>55</v>
      </c>
      <c r="G107" s="88">
        <v>0.8</v>
      </c>
      <c r="H107" s="85" t="s">
        <v>60</v>
      </c>
      <c r="I107" s="85">
        <v>1.5</v>
      </c>
      <c r="J107" s="89">
        <f t="shared" si="10"/>
        <v>6951.361290322577</v>
      </c>
      <c r="K107" s="89">
        <f t="shared" si="11"/>
        <v>1737.8403225806442</v>
      </c>
      <c r="L107" s="89">
        <f t="shared" si="8"/>
        <v>7680</v>
      </c>
    </row>
    <row r="108" spans="1:12" ht="13.5">
      <c r="A108" s="85">
        <v>20</v>
      </c>
      <c r="B108" s="77" t="s">
        <v>163</v>
      </c>
      <c r="C108" s="85" t="s">
        <v>164</v>
      </c>
      <c r="D108" s="94">
        <v>6400</v>
      </c>
      <c r="E108" s="86">
        <f t="shared" si="9"/>
        <v>5792.801075268813</v>
      </c>
      <c r="F108" s="87" t="s">
        <v>55</v>
      </c>
      <c r="G108" s="88">
        <v>0.8</v>
      </c>
      <c r="H108" s="85" t="s">
        <v>68</v>
      </c>
      <c r="I108" s="85">
        <v>1.5</v>
      </c>
      <c r="J108" s="89">
        <f t="shared" si="10"/>
        <v>6951.361290322577</v>
      </c>
      <c r="K108" s="89">
        <f t="shared" si="11"/>
        <v>1737.8403225806442</v>
      </c>
      <c r="L108" s="89">
        <f t="shared" si="8"/>
        <v>7680</v>
      </c>
    </row>
    <row r="109" spans="1:12" ht="13.5">
      <c r="A109" s="85">
        <v>21</v>
      </c>
      <c r="B109" s="77" t="s">
        <v>165</v>
      </c>
      <c r="C109" s="85" t="s">
        <v>166</v>
      </c>
      <c r="D109" s="94">
        <v>6400</v>
      </c>
      <c r="E109" s="86">
        <f t="shared" si="9"/>
        <v>5792.801075268813</v>
      </c>
      <c r="F109" s="87" t="s">
        <v>55</v>
      </c>
      <c r="G109" s="88">
        <v>0.8</v>
      </c>
      <c r="H109" s="85" t="s">
        <v>58</v>
      </c>
      <c r="I109" s="85">
        <v>1</v>
      </c>
      <c r="J109" s="89">
        <f t="shared" si="10"/>
        <v>4634.240860215051</v>
      </c>
      <c r="K109" s="89">
        <f t="shared" si="11"/>
        <v>1158.5602150537627</v>
      </c>
      <c r="L109" s="89">
        <f t="shared" si="8"/>
        <v>5120</v>
      </c>
    </row>
    <row r="110" spans="1:12" ht="13.5">
      <c r="A110" s="85">
        <v>22</v>
      </c>
      <c r="B110" s="77" t="s">
        <v>33</v>
      </c>
      <c r="C110" s="85" t="s">
        <v>44</v>
      </c>
      <c r="D110" s="94">
        <v>6400</v>
      </c>
      <c r="E110" s="86">
        <f t="shared" si="9"/>
        <v>5792.801075268813</v>
      </c>
      <c r="F110" s="87" t="s">
        <v>55</v>
      </c>
      <c r="G110" s="88">
        <v>0.8</v>
      </c>
      <c r="H110" s="85" t="s">
        <v>58</v>
      </c>
      <c r="I110" s="85">
        <v>1</v>
      </c>
      <c r="J110" s="89">
        <f t="shared" si="10"/>
        <v>4634.240860215051</v>
      </c>
      <c r="K110" s="89">
        <f t="shared" si="11"/>
        <v>1158.5602150537627</v>
      </c>
      <c r="L110" s="89">
        <f t="shared" si="8"/>
        <v>5120</v>
      </c>
    </row>
    <row r="111" spans="1:12" ht="13.5">
      <c r="A111" s="85">
        <v>23</v>
      </c>
      <c r="B111" s="77" t="s">
        <v>169</v>
      </c>
      <c r="C111" s="85" t="s">
        <v>170</v>
      </c>
      <c r="D111" s="94">
        <v>6400</v>
      </c>
      <c r="E111" s="86">
        <f t="shared" si="9"/>
        <v>5792.801075268813</v>
      </c>
      <c r="F111" s="87" t="s">
        <v>55</v>
      </c>
      <c r="G111" s="88">
        <v>0.8</v>
      </c>
      <c r="H111" s="85" t="s">
        <v>58</v>
      </c>
      <c r="I111" s="85">
        <v>1</v>
      </c>
      <c r="J111" s="89">
        <f t="shared" si="10"/>
        <v>4634.240860215051</v>
      </c>
      <c r="K111" s="89">
        <f t="shared" si="11"/>
        <v>1158.5602150537627</v>
      </c>
      <c r="L111" s="89">
        <f t="shared" si="8"/>
        <v>5120</v>
      </c>
    </row>
    <row r="112" spans="1:12" ht="25.5">
      <c r="A112" s="85">
        <v>24</v>
      </c>
      <c r="B112" s="78" t="s">
        <v>158</v>
      </c>
      <c r="C112" s="85" t="s">
        <v>80</v>
      </c>
      <c r="D112" s="94">
        <v>6400</v>
      </c>
      <c r="E112" s="86">
        <f t="shared" si="9"/>
        <v>5792.801075268813</v>
      </c>
      <c r="F112" s="87" t="s">
        <v>55</v>
      </c>
      <c r="G112" s="88">
        <v>0.8</v>
      </c>
      <c r="H112" s="85" t="s">
        <v>58</v>
      </c>
      <c r="I112" s="85">
        <v>1</v>
      </c>
      <c r="J112" s="89">
        <f t="shared" si="10"/>
        <v>4634.240860215051</v>
      </c>
      <c r="K112" s="89">
        <f t="shared" si="11"/>
        <v>1158.5602150537627</v>
      </c>
      <c r="L112" s="89">
        <f t="shared" si="8"/>
        <v>5120</v>
      </c>
    </row>
    <row r="113" spans="1:12" ht="13.5">
      <c r="A113" s="85">
        <v>25</v>
      </c>
      <c r="B113" s="77" t="s">
        <v>34</v>
      </c>
      <c r="C113" s="85" t="s">
        <v>45</v>
      </c>
      <c r="D113" s="94">
        <v>6400</v>
      </c>
      <c r="E113" s="86">
        <f t="shared" si="9"/>
        <v>5792.801075268813</v>
      </c>
      <c r="F113" s="87" t="s">
        <v>55</v>
      </c>
      <c r="G113" s="88">
        <v>0.8</v>
      </c>
      <c r="H113" s="85" t="s">
        <v>62</v>
      </c>
      <c r="I113" s="85">
        <v>1.5</v>
      </c>
      <c r="J113" s="89">
        <f t="shared" si="10"/>
        <v>6951.361290322577</v>
      </c>
      <c r="K113" s="89">
        <f t="shared" si="11"/>
        <v>1737.8403225806442</v>
      </c>
      <c r="L113" s="89">
        <f t="shared" si="8"/>
        <v>7680</v>
      </c>
    </row>
    <row r="114" spans="1:12" ht="13.5">
      <c r="A114" s="85">
        <v>26</v>
      </c>
      <c r="B114" s="77" t="s">
        <v>35</v>
      </c>
      <c r="C114" s="85" t="s">
        <v>46</v>
      </c>
      <c r="D114" s="94">
        <v>6400</v>
      </c>
      <c r="E114" s="86">
        <f t="shared" si="9"/>
        <v>5792.801075268813</v>
      </c>
      <c r="F114" s="87" t="s">
        <v>55</v>
      </c>
      <c r="G114" s="88">
        <v>0.8</v>
      </c>
      <c r="H114" s="85" t="s">
        <v>61</v>
      </c>
      <c r="I114" s="85">
        <v>1.5</v>
      </c>
      <c r="J114" s="89">
        <f t="shared" si="10"/>
        <v>6951.361290322577</v>
      </c>
      <c r="K114" s="89">
        <f t="shared" si="11"/>
        <v>1737.8403225806442</v>
      </c>
      <c r="L114" s="89">
        <f t="shared" si="8"/>
        <v>7680</v>
      </c>
    </row>
    <row r="115" spans="1:12" ht="13.5">
      <c r="A115" s="85">
        <v>27</v>
      </c>
      <c r="B115" s="77" t="s">
        <v>36</v>
      </c>
      <c r="C115" s="85" t="s">
        <v>47</v>
      </c>
      <c r="D115" s="94">
        <v>6400</v>
      </c>
      <c r="E115" s="86">
        <f t="shared" si="9"/>
        <v>5792.801075268813</v>
      </c>
      <c r="F115" s="87" t="s">
        <v>55</v>
      </c>
      <c r="G115" s="88">
        <v>0.8</v>
      </c>
      <c r="H115" s="85" t="s">
        <v>63</v>
      </c>
      <c r="I115" s="85">
        <v>1.5</v>
      </c>
      <c r="J115" s="89">
        <f t="shared" si="10"/>
        <v>6951.361290322577</v>
      </c>
      <c r="K115" s="89">
        <f t="shared" si="11"/>
        <v>1737.8403225806442</v>
      </c>
      <c r="L115" s="89">
        <f t="shared" si="8"/>
        <v>7680</v>
      </c>
    </row>
    <row r="116" spans="1:12" ht="25.5">
      <c r="A116" s="85">
        <v>28</v>
      </c>
      <c r="B116" s="78" t="s">
        <v>125</v>
      </c>
      <c r="C116" s="85" t="s">
        <v>82</v>
      </c>
      <c r="D116" s="94">
        <v>6400</v>
      </c>
      <c r="E116" s="86">
        <f t="shared" si="9"/>
        <v>5792.801075268813</v>
      </c>
      <c r="F116" s="87" t="s">
        <v>55</v>
      </c>
      <c r="G116" s="88">
        <v>0.8</v>
      </c>
      <c r="H116" s="85" t="s">
        <v>58</v>
      </c>
      <c r="I116" s="85">
        <v>1</v>
      </c>
      <c r="J116" s="89">
        <f t="shared" si="10"/>
        <v>4634.240860215051</v>
      </c>
      <c r="K116" s="89">
        <f t="shared" si="11"/>
        <v>1158.5602150537627</v>
      </c>
      <c r="L116" s="89">
        <f t="shared" si="8"/>
        <v>5120</v>
      </c>
    </row>
    <row r="117" spans="1:12" ht="13.5">
      <c r="A117" s="85">
        <v>29</v>
      </c>
      <c r="B117" s="77" t="s">
        <v>37</v>
      </c>
      <c r="C117" s="85" t="s">
        <v>48</v>
      </c>
      <c r="D117" s="94">
        <v>6400</v>
      </c>
      <c r="E117" s="86">
        <f t="shared" si="9"/>
        <v>5792.801075268813</v>
      </c>
      <c r="F117" s="87" t="s">
        <v>55</v>
      </c>
      <c r="G117" s="88">
        <v>0.8</v>
      </c>
      <c r="H117" s="85" t="s">
        <v>64</v>
      </c>
      <c r="I117" s="85">
        <v>1.5</v>
      </c>
      <c r="J117" s="89">
        <f t="shared" si="10"/>
        <v>6951.361290322577</v>
      </c>
      <c r="K117" s="89">
        <f t="shared" si="11"/>
        <v>1737.8403225806442</v>
      </c>
      <c r="L117" s="89">
        <f t="shared" si="8"/>
        <v>7680</v>
      </c>
    </row>
    <row r="118" spans="1:12" ht="13.5">
      <c r="A118" s="85">
        <v>30</v>
      </c>
      <c r="B118" s="77" t="s">
        <v>38</v>
      </c>
      <c r="C118" s="85" t="s">
        <v>49</v>
      </c>
      <c r="D118" s="94">
        <v>6400</v>
      </c>
      <c r="E118" s="86">
        <f t="shared" si="9"/>
        <v>5792.801075268813</v>
      </c>
      <c r="F118" s="87" t="s">
        <v>55</v>
      </c>
      <c r="G118" s="88">
        <v>0.8</v>
      </c>
      <c r="H118" s="85" t="s">
        <v>69</v>
      </c>
      <c r="I118" s="85">
        <v>1.5</v>
      </c>
      <c r="J118" s="89">
        <f t="shared" si="10"/>
        <v>6951.361290322577</v>
      </c>
      <c r="K118" s="89">
        <f t="shared" si="11"/>
        <v>1737.8403225806442</v>
      </c>
      <c r="L118" s="89">
        <f t="shared" si="8"/>
        <v>7680</v>
      </c>
    </row>
    <row r="119" spans="1:12" ht="13.5">
      <c r="A119" s="85">
        <v>31</v>
      </c>
      <c r="B119" s="77" t="s">
        <v>39</v>
      </c>
      <c r="C119" s="85" t="s">
        <v>167</v>
      </c>
      <c r="D119" s="94">
        <v>6400</v>
      </c>
      <c r="E119" s="86">
        <f t="shared" si="9"/>
        <v>5792.801075268813</v>
      </c>
      <c r="F119" s="87" t="s">
        <v>55</v>
      </c>
      <c r="G119" s="88">
        <v>0.8</v>
      </c>
      <c r="H119" s="85" t="s">
        <v>70</v>
      </c>
      <c r="I119" s="85">
        <v>1.5</v>
      </c>
      <c r="J119" s="89">
        <f t="shared" si="10"/>
        <v>6951.361290322577</v>
      </c>
      <c r="K119" s="89">
        <f t="shared" si="11"/>
        <v>1737.8403225806442</v>
      </c>
      <c r="L119" s="89">
        <f t="shared" si="8"/>
        <v>7680</v>
      </c>
    </row>
    <row r="120" spans="1:12" ht="13.5">
      <c r="A120" s="85">
        <v>32</v>
      </c>
      <c r="B120" s="77" t="s">
        <v>168</v>
      </c>
      <c r="C120" s="85" t="s">
        <v>50</v>
      </c>
      <c r="D120" s="94">
        <v>6400</v>
      </c>
      <c r="E120" s="86">
        <f t="shared" si="9"/>
        <v>5792.801075268813</v>
      </c>
      <c r="F120" s="87" t="s">
        <v>55</v>
      </c>
      <c r="G120" s="88">
        <v>0.8</v>
      </c>
      <c r="H120" s="85" t="s">
        <v>175</v>
      </c>
      <c r="I120" s="85">
        <v>1</v>
      </c>
      <c r="J120" s="89">
        <f t="shared" si="10"/>
        <v>4634.240860215051</v>
      </c>
      <c r="K120" s="89">
        <f t="shared" si="11"/>
        <v>1158.5602150537627</v>
      </c>
      <c r="L120" s="89">
        <f t="shared" si="8"/>
        <v>5120</v>
      </c>
    </row>
    <row r="121" spans="1:12" ht="25.5">
      <c r="A121" s="85">
        <v>33</v>
      </c>
      <c r="B121" s="78" t="s">
        <v>159</v>
      </c>
      <c r="C121" s="85" t="s">
        <v>51</v>
      </c>
      <c r="D121" s="94">
        <v>6400</v>
      </c>
      <c r="E121" s="86">
        <f t="shared" si="9"/>
        <v>5792.801075268813</v>
      </c>
      <c r="F121" s="87" t="s">
        <v>55</v>
      </c>
      <c r="G121" s="88">
        <v>0.8</v>
      </c>
      <c r="H121" s="85" t="s">
        <v>90</v>
      </c>
      <c r="I121" s="85">
        <v>1.5</v>
      </c>
      <c r="J121" s="89">
        <f t="shared" si="10"/>
        <v>6951.361290322577</v>
      </c>
      <c r="K121" s="89">
        <f t="shared" si="11"/>
        <v>1737.8403225806442</v>
      </c>
      <c r="L121" s="89">
        <f t="shared" si="8"/>
        <v>7680</v>
      </c>
    </row>
    <row r="122" spans="1:12" ht="13.5">
      <c r="A122" s="85">
        <v>34</v>
      </c>
      <c r="B122" s="77" t="s">
        <v>40</v>
      </c>
      <c r="C122" s="85" t="s">
        <v>85</v>
      </c>
      <c r="D122" s="94">
        <v>6400</v>
      </c>
      <c r="E122" s="86">
        <f t="shared" si="9"/>
        <v>5792.801075268813</v>
      </c>
      <c r="F122" s="87" t="s">
        <v>55</v>
      </c>
      <c r="G122" s="88">
        <v>0.8</v>
      </c>
      <c r="H122" s="85" t="s">
        <v>71</v>
      </c>
      <c r="I122" s="85">
        <v>1.5</v>
      </c>
      <c r="J122" s="89">
        <f t="shared" si="10"/>
        <v>6951.361290322577</v>
      </c>
      <c r="K122" s="89">
        <f t="shared" si="11"/>
        <v>1737.8403225806442</v>
      </c>
      <c r="L122" s="89">
        <f t="shared" si="8"/>
        <v>7680</v>
      </c>
    </row>
    <row r="123" spans="1:12" ht="13.5">
      <c r="A123" s="85">
        <v>35</v>
      </c>
      <c r="B123" s="77" t="s">
        <v>41</v>
      </c>
      <c r="C123" s="85" t="s">
        <v>52</v>
      </c>
      <c r="D123" s="130">
        <v>6400</v>
      </c>
      <c r="E123" s="86">
        <f>D123*0.905125168010752</f>
        <v>5792.801075268813</v>
      </c>
      <c r="F123" s="87" t="s">
        <v>55</v>
      </c>
      <c r="G123" s="88">
        <v>0.8</v>
      </c>
      <c r="H123" s="85" t="s">
        <v>72</v>
      </c>
      <c r="I123" s="85">
        <v>1.5</v>
      </c>
      <c r="J123" s="89">
        <f t="shared" si="10"/>
        <v>6951.361290322577</v>
      </c>
      <c r="K123" s="89">
        <f t="shared" si="11"/>
        <v>1737.8403225806442</v>
      </c>
      <c r="L123" s="89">
        <f t="shared" si="8"/>
        <v>7680</v>
      </c>
    </row>
    <row r="124" spans="1:12" ht="13.5">
      <c r="A124" s="91"/>
      <c r="B124" s="91"/>
      <c r="C124" s="91"/>
      <c r="D124" s="92"/>
      <c r="E124" s="91"/>
      <c r="F124" s="91"/>
      <c r="G124" s="91"/>
      <c r="H124" s="91"/>
      <c r="I124" s="91"/>
      <c r="J124" s="93">
        <f>SUM(J89:J123)</f>
        <v>215492.1999999999</v>
      </c>
      <c r="K124" s="93">
        <f>SUM(K89:K123)</f>
        <v>53873.049999999974</v>
      </c>
      <c r="L124" s="89">
        <f>SUM(L89:L123)</f>
        <v>238080</v>
      </c>
    </row>
    <row r="125" spans="2:12" ht="12.75">
      <c r="B125" s="8" t="s">
        <v>177</v>
      </c>
      <c r="D125" s="8"/>
      <c r="L125" s="7"/>
    </row>
    <row r="126" spans="2:12" ht="12.75">
      <c r="B126" s="8" t="s">
        <v>199</v>
      </c>
      <c r="D126" s="8"/>
      <c r="L126" s="7"/>
    </row>
    <row r="127" spans="2:12" ht="12.75">
      <c r="B127" s="9" t="s">
        <v>93</v>
      </c>
      <c r="C127" s="9"/>
      <c r="D127" s="9"/>
      <c r="L127" s="7"/>
    </row>
    <row r="128" spans="1:11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2" ht="13.5">
      <c r="A129" s="131"/>
      <c r="B129" s="132"/>
      <c r="C129" s="133" t="s">
        <v>183</v>
      </c>
      <c r="D129" s="133"/>
      <c r="E129" s="133"/>
      <c r="F129" s="133"/>
      <c r="G129" s="133"/>
      <c r="H129" s="133"/>
      <c r="I129" s="134"/>
      <c r="J129" s="135"/>
      <c r="K129" s="135"/>
      <c r="L129" s="136"/>
    </row>
    <row r="130" spans="1:12" ht="13.5">
      <c r="A130" s="137"/>
      <c r="B130" s="12" t="s">
        <v>152</v>
      </c>
      <c r="C130" s="138"/>
      <c r="D130" s="139" t="s">
        <v>1</v>
      </c>
      <c r="E130" s="139"/>
      <c r="F130" s="139"/>
      <c r="G130" s="139"/>
      <c r="H130" s="140">
        <v>20037.5</v>
      </c>
      <c r="I130" s="7"/>
      <c r="J130" s="6"/>
      <c r="K130" s="6"/>
      <c r="L130" s="141"/>
    </row>
    <row r="131" spans="1:12" ht="13.5">
      <c r="A131" s="137"/>
      <c r="B131" s="12" t="s">
        <v>185</v>
      </c>
      <c r="C131" s="138"/>
      <c r="D131" s="139" t="s">
        <v>99</v>
      </c>
      <c r="E131" s="139"/>
      <c r="F131" s="139"/>
      <c r="G131" s="139"/>
      <c r="H131" s="139">
        <v>36</v>
      </c>
      <c r="I131" s="142"/>
      <c r="J131" s="6"/>
      <c r="K131" s="6"/>
      <c r="L131" s="141"/>
    </row>
    <row r="132" spans="1:12" ht="13.5">
      <c r="A132" s="137"/>
      <c r="B132" s="12" t="s">
        <v>186</v>
      </c>
      <c r="C132" s="138"/>
      <c r="D132" s="139"/>
      <c r="E132" s="139" t="s">
        <v>2</v>
      </c>
      <c r="F132" s="139"/>
      <c r="G132" s="139"/>
      <c r="H132" s="140">
        <f>H130/H131</f>
        <v>556.5972222222222</v>
      </c>
      <c r="I132" s="7"/>
      <c r="J132" s="6"/>
      <c r="K132" s="6"/>
      <c r="L132" s="141"/>
    </row>
    <row r="133" spans="1:12" ht="76.5">
      <c r="A133" s="74" t="s">
        <v>4</v>
      </c>
      <c r="B133" s="74" t="s">
        <v>5</v>
      </c>
      <c r="C133" s="80" t="s">
        <v>0</v>
      </c>
      <c r="D133" s="74" t="s">
        <v>188</v>
      </c>
      <c r="E133" s="74" t="s">
        <v>189</v>
      </c>
      <c r="F133" s="75" t="s">
        <v>53</v>
      </c>
      <c r="G133" s="75" t="s">
        <v>30</v>
      </c>
      <c r="H133" s="75" t="s">
        <v>29</v>
      </c>
      <c r="I133" s="75" t="s">
        <v>31</v>
      </c>
      <c r="J133" s="75" t="s">
        <v>3</v>
      </c>
      <c r="K133" s="81" t="s">
        <v>190</v>
      </c>
      <c r="L133" s="82" t="s">
        <v>98</v>
      </c>
    </row>
    <row r="134" spans="1:12" ht="25.5">
      <c r="A134" s="83">
        <v>1</v>
      </c>
      <c r="B134" s="76" t="s">
        <v>161</v>
      </c>
      <c r="C134" s="84" t="s">
        <v>162</v>
      </c>
      <c r="D134" s="94">
        <v>1600</v>
      </c>
      <c r="E134" s="86">
        <f>D134*0.336651545698924</f>
        <v>538.6424731182784</v>
      </c>
      <c r="F134" s="87" t="s">
        <v>55</v>
      </c>
      <c r="G134" s="88">
        <v>0.8</v>
      </c>
      <c r="H134" s="85" t="s">
        <v>58</v>
      </c>
      <c r="I134" s="95">
        <v>1</v>
      </c>
      <c r="J134" s="89">
        <f>E134*G134*I134</f>
        <v>430.91397849462277</v>
      </c>
      <c r="K134" s="89">
        <f>J134/1</f>
        <v>430.91397849462277</v>
      </c>
      <c r="L134" s="89">
        <f>D134*G134*I134</f>
        <v>1280</v>
      </c>
    </row>
    <row r="135" spans="1:12" ht="13.5">
      <c r="A135" s="85">
        <v>2</v>
      </c>
      <c r="B135" s="77" t="s">
        <v>160</v>
      </c>
      <c r="C135" s="85" t="s">
        <v>74</v>
      </c>
      <c r="D135" s="94">
        <v>1600</v>
      </c>
      <c r="E135" s="86">
        <f aca="true" t="shared" si="12" ref="E135:E168">D135*0.336651545698924</f>
        <v>538.6424731182784</v>
      </c>
      <c r="F135" s="87" t="s">
        <v>54</v>
      </c>
      <c r="G135" s="88">
        <v>0.8</v>
      </c>
      <c r="H135" s="85" t="s">
        <v>57</v>
      </c>
      <c r="I135" s="85">
        <v>1.5</v>
      </c>
      <c r="J135" s="89">
        <f>E135*G135*I135</f>
        <v>646.3709677419341</v>
      </c>
      <c r="K135" s="89">
        <f aca="true" t="shared" si="13" ref="K135:K168">J135/1</f>
        <v>646.3709677419341</v>
      </c>
      <c r="L135" s="89">
        <f>D135*G135*I135</f>
        <v>1920</v>
      </c>
    </row>
    <row r="136" spans="1:12" ht="13.5">
      <c r="A136" s="85">
        <v>3</v>
      </c>
      <c r="B136" s="77" t="s">
        <v>7</v>
      </c>
      <c r="C136" s="85" t="s">
        <v>8</v>
      </c>
      <c r="D136" s="94">
        <v>1600</v>
      </c>
      <c r="E136" s="86">
        <f t="shared" si="12"/>
        <v>538.6424731182784</v>
      </c>
      <c r="F136" s="87" t="s">
        <v>55</v>
      </c>
      <c r="G136" s="88">
        <v>0.8</v>
      </c>
      <c r="H136" s="85" t="s">
        <v>57</v>
      </c>
      <c r="I136" s="85">
        <v>1.5</v>
      </c>
      <c r="J136" s="89">
        <f aca="true" t="shared" si="14" ref="J136:J168">E136*G136*I136</f>
        <v>646.3709677419341</v>
      </c>
      <c r="K136" s="89">
        <f t="shared" si="13"/>
        <v>646.3709677419341</v>
      </c>
      <c r="L136" s="89">
        <f aca="true" t="shared" si="15" ref="L136:L168">D136*G136*I136</f>
        <v>1920</v>
      </c>
    </row>
    <row r="137" spans="1:12" ht="25.5">
      <c r="A137" s="85">
        <v>4</v>
      </c>
      <c r="B137" s="78" t="s">
        <v>155</v>
      </c>
      <c r="C137" s="85" t="s">
        <v>87</v>
      </c>
      <c r="D137" s="94">
        <v>1600</v>
      </c>
      <c r="E137" s="86">
        <f t="shared" si="12"/>
        <v>538.6424731182784</v>
      </c>
      <c r="F137" s="87" t="s">
        <v>55</v>
      </c>
      <c r="G137" s="88">
        <v>0.8</v>
      </c>
      <c r="H137" s="85" t="s">
        <v>88</v>
      </c>
      <c r="I137" s="85">
        <v>1.5</v>
      </c>
      <c r="J137" s="89">
        <f t="shared" si="14"/>
        <v>646.3709677419341</v>
      </c>
      <c r="K137" s="89">
        <f t="shared" si="13"/>
        <v>646.3709677419341</v>
      </c>
      <c r="L137" s="89">
        <f t="shared" si="15"/>
        <v>1920</v>
      </c>
    </row>
    <row r="138" spans="1:12" ht="13.5">
      <c r="A138" s="85">
        <v>5</v>
      </c>
      <c r="B138" s="77" t="s">
        <v>9</v>
      </c>
      <c r="C138" s="85" t="s">
        <v>10</v>
      </c>
      <c r="D138" s="94">
        <v>1600</v>
      </c>
      <c r="E138" s="86">
        <f t="shared" si="12"/>
        <v>538.6424731182784</v>
      </c>
      <c r="F138" s="87" t="s">
        <v>55</v>
      </c>
      <c r="G138" s="88">
        <v>0.8</v>
      </c>
      <c r="H138" s="85" t="s">
        <v>67</v>
      </c>
      <c r="I138" s="85">
        <v>1.5</v>
      </c>
      <c r="J138" s="89">
        <f t="shared" si="14"/>
        <v>646.3709677419341</v>
      </c>
      <c r="K138" s="89">
        <f t="shared" si="13"/>
        <v>646.3709677419341</v>
      </c>
      <c r="L138" s="89">
        <f t="shared" si="15"/>
        <v>1920</v>
      </c>
    </row>
    <row r="139" spans="1:12" ht="13.5">
      <c r="A139" s="85">
        <v>6</v>
      </c>
      <c r="B139" s="77" t="s">
        <v>11</v>
      </c>
      <c r="C139" s="85" t="s">
        <v>12</v>
      </c>
      <c r="D139" s="94">
        <v>1600</v>
      </c>
      <c r="E139" s="86">
        <f t="shared" si="12"/>
        <v>538.6424731182784</v>
      </c>
      <c r="F139" s="87" t="s">
        <v>55</v>
      </c>
      <c r="G139" s="88">
        <v>0.8</v>
      </c>
      <c r="H139" s="85" t="s">
        <v>66</v>
      </c>
      <c r="I139" s="85">
        <v>1.5</v>
      </c>
      <c r="J139" s="89">
        <f t="shared" si="14"/>
        <v>646.3709677419341</v>
      </c>
      <c r="K139" s="89">
        <f t="shared" si="13"/>
        <v>646.3709677419341</v>
      </c>
      <c r="L139" s="89">
        <f t="shared" si="15"/>
        <v>1920</v>
      </c>
    </row>
    <row r="140" spans="1:12" ht="13.5">
      <c r="A140" s="85">
        <v>7</v>
      </c>
      <c r="B140" s="77" t="s">
        <v>171</v>
      </c>
      <c r="C140" s="85" t="s">
        <v>172</v>
      </c>
      <c r="D140" s="94">
        <v>1600</v>
      </c>
      <c r="E140" s="86">
        <f t="shared" si="12"/>
        <v>538.6424731182784</v>
      </c>
      <c r="F140" s="87" t="s">
        <v>55</v>
      </c>
      <c r="G140" s="88">
        <v>0.8</v>
      </c>
      <c r="H140" s="85" t="s">
        <v>58</v>
      </c>
      <c r="I140" s="85">
        <v>1</v>
      </c>
      <c r="J140" s="89">
        <f t="shared" si="14"/>
        <v>430.91397849462277</v>
      </c>
      <c r="K140" s="89">
        <f t="shared" si="13"/>
        <v>430.91397849462277</v>
      </c>
      <c r="L140" s="89">
        <f t="shared" si="15"/>
        <v>1280</v>
      </c>
    </row>
    <row r="141" spans="1:12" ht="13.5">
      <c r="A141" s="85">
        <v>8</v>
      </c>
      <c r="B141" s="77" t="s">
        <v>17</v>
      </c>
      <c r="C141" s="85" t="s">
        <v>18</v>
      </c>
      <c r="D141" s="94">
        <v>1600</v>
      </c>
      <c r="E141" s="86">
        <f t="shared" si="12"/>
        <v>538.6424731182784</v>
      </c>
      <c r="F141" s="87" t="s">
        <v>56</v>
      </c>
      <c r="G141" s="88">
        <v>1</v>
      </c>
      <c r="H141" s="85" t="s">
        <v>58</v>
      </c>
      <c r="I141" s="85">
        <v>1</v>
      </c>
      <c r="J141" s="89">
        <f t="shared" si="14"/>
        <v>538.6424731182784</v>
      </c>
      <c r="K141" s="89">
        <f t="shared" si="13"/>
        <v>538.6424731182784</v>
      </c>
      <c r="L141" s="89">
        <f t="shared" si="15"/>
        <v>1600</v>
      </c>
    </row>
    <row r="142" spans="1:12" ht="25.5">
      <c r="A142" s="85">
        <v>9</v>
      </c>
      <c r="B142" s="78" t="s">
        <v>156</v>
      </c>
      <c r="C142" s="85" t="s">
        <v>77</v>
      </c>
      <c r="D142" s="94">
        <v>1600</v>
      </c>
      <c r="E142" s="86">
        <f t="shared" si="12"/>
        <v>538.6424731182784</v>
      </c>
      <c r="F142" s="87" t="s">
        <v>55</v>
      </c>
      <c r="G142" s="88">
        <v>0.8</v>
      </c>
      <c r="H142" s="85" t="s">
        <v>58</v>
      </c>
      <c r="I142" s="85">
        <v>1</v>
      </c>
      <c r="J142" s="89">
        <f t="shared" si="14"/>
        <v>430.91397849462277</v>
      </c>
      <c r="K142" s="89">
        <f t="shared" si="13"/>
        <v>430.91397849462277</v>
      </c>
      <c r="L142" s="89">
        <f t="shared" si="15"/>
        <v>1280</v>
      </c>
    </row>
    <row r="143" spans="1:12" ht="13.5">
      <c r="A143" s="85"/>
      <c r="B143" s="77" t="s">
        <v>19</v>
      </c>
      <c r="C143" s="85" t="s">
        <v>20</v>
      </c>
      <c r="D143" s="94">
        <v>1600</v>
      </c>
      <c r="E143" s="86">
        <f t="shared" si="12"/>
        <v>538.6424731182784</v>
      </c>
      <c r="F143" s="87" t="s">
        <v>55</v>
      </c>
      <c r="G143" s="88">
        <v>0.8</v>
      </c>
      <c r="H143" s="85" t="s">
        <v>67</v>
      </c>
      <c r="I143" s="85">
        <v>1.5</v>
      </c>
      <c r="J143" s="89">
        <f>E143*G143*I143</f>
        <v>646.3709677419341</v>
      </c>
      <c r="K143" s="89">
        <f>J143/1</f>
        <v>646.3709677419341</v>
      </c>
      <c r="L143" s="89">
        <f>D143*G143*I143</f>
        <v>1920</v>
      </c>
    </row>
    <row r="144" spans="1:12" ht="13.5">
      <c r="A144" s="85">
        <v>10</v>
      </c>
      <c r="B144" s="77" t="s">
        <v>178</v>
      </c>
      <c r="C144" s="85" t="s">
        <v>179</v>
      </c>
      <c r="D144" s="130">
        <v>1600</v>
      </c>
      <c r="E144" s="86">
        <f t="shared" si="12"/>
        <v>538.6424731182784</v>
      </c>
      <c r="F144" s="87" t="s">
        <v>55</v>
      </c>
      <c r="G144" s="88">
        <v>0.8</v>
      </c>
      <c r="H144" s="85" t="s">
        <v>58</v>
      </c>
      <c r="I144" s="85">
        <v>1</v>
      </c>
      <c r="J144" s="89">
        <f>E144*G144*I144</f>
        <v>430.91397849462277</v>
      </c>
      <c r="K144" s="89">
        <f>J144/1</f>
        <v>430.91397849462277</v>
      </c>
      <c r="L144" s="89">
        <f>D144*G144*I144</f>
        <v>1280</v>
      </c>
    </row>
    <row r="145" spans="1:12" ht="13.5">
      <c r="A145" s="85">
        <v>12</v>
      </c>
      <c r="B145" s="77" t="s">
        <v>75</v>
      </c>
      <c r="C145" s="85" t="s">
        <v>21</v>
      </c>
      <c r="D145" s="94">
        <v>1600</v>
      </c>
      <c r="E145" s="86">
        <f t="shared" si="12"/>
        <v>538.6424731182784</v>
      </c>
      <c r="F145" s="87" t="s">
        <v>55</v>
      </c>
      <c r="G145" s="88">
        <v>0.8</v>
      </c>
      <c r="H145" s="85" t="s">
        <v>59</v>
      </c>
      <c r="I145" s="85">
        <v>1.5</v>
      </c>
      <c r="J145" s="89">
        <f t="shared" si="14"/>
        <v>646.3709677419341</v>
      </c>
      <c r="K145" s="89">
        <f t="shared" si="13"/>
        <v>646.3709677419341</v>
      </c>
      <c r="L145" s="89">
        <f t="shared" si="15"/>
        <v>1920</v>
      </c>
    </row>
    <row r="146" spans="1:12" ht="13.5">
      <c r="A146" s="85">
        <v>13</v>
      </c>
      <c r="B146" s="79" t="s">
        <v>24</v>
      </c>
      <c r="C146" s="85" t="s">
        <v>22</v>
      </c>
      <c r="D146" s="94">
        <v>1600</v>
      </c>
      <c r="E146" s="86">
        <f t="shared" si="12"/>
        <v>538.6424731182784</v>
      </c>
      <c r="F146" s="87" t="s">
        <v>55</v>
      </c>
      <c r="G146" s="88">
        <v>0.8</v>
      </c>
      <c r="H146" s="85" t="s">
        <v>58</v>
      </c>
      <c r="I146" s="85">
        <v>1</v>
      </c>
      <c r="J146" s="89">
        <f t="shared" si="14"/>
        <v>430.91397849462277</v>
      </c>
      <c r="K146" s="89">
        <f t="shared" si="13"/>
        <v>430.91397849462277</v>
      </c>
      <c r="L146" s="89">
        <f t="shared" si="15"/>
        <v>1280</v>
      </c>
    </row>
    <row r="147" spans="1:12" ht="13.5">
      <c r="A147" s="85">
        <v>14</v>
      </c>
      <c r="B147" s="77" t="s">
        <v>23</v>
      </c>
      <c r="C147" s="90" t="s">
        <v>25</v>
      </c>
      <c r="D147" s="94">
        <v>1600</v>
      </c>
      <c r="E147" s="86">
        <f t="shared" si="12"/>
        <v>538.6424731182784</v>
      </c>
      <c r="F147" s="87" t="s">
        <v>56</v>
      </c>
      <c r="G147" s="88">
        <v>1</v>
      </c>
      <c r="H147" s="85" t="s">
        <v>58</v>
      </c>
      <c r="I147" s="85">
        <v>1</v>
      </c>
      <c r="J147" s="89">
        <f t="shared" si="14"/>
        <v>538.6424731182784</v>
      </c>
      <c r="K147" s="89">
        <f t="shared" si="13"/>
        <v>538.6424731182784</v>
      </c>
      <c r="L147" s="89">
        <f t="shared" si="15"/>
        <v>1600</v>
      </c>
    </row>
    <row r="148" spans="1:12" ht="25.5">
      <c r="A148" s="85">
        <v>15</v>
      </c>
      <c r="B148" s="78" t="s">
        <v>157</v>
      </c>
      <c r="C148" s="90" t="s">
        <v>79</v>
      </c>
      <c r="D148" s="94">
        <v>1600</v>
      </c>
      <c r="E148" s="86">
        <f t="shared" si="12"/>
        <v>538.6424731182784</v>
      </c>
      <c r="F148" s="87" t="s">
        <v>55</v>
      </c>
      <c r="G148" s="88">
        <v>0.8</v>
      </c>
      <c r="H148" s="85" t="s">
        <v>89</v>
      </c>
      <c r="I148" s="85">
        <v>1.5</v>
      </c>
      <c r="J148" s="89">
        <f t="shared" si="14"/>
        <v>646.3709677419341</v>
      </c>
      <c r="K148" s="89">
        <f t="shared" si="13"/>
        <v>646.3709677419341</v>
      </c>
      <c r="L148" s="89">
        <f t="shared" si="15"/>
        <v>1920</v>
      </c>
    </row>
    <row r="149" spans="1:12" ht="13.5">
      <c r="A149" s="85">
        <v>16</v>
      </c>
      <c r="B149" s="77" t="s">
        <v>173</v>
      </c>
      <c r="C149" s="90" t="s">
        <v>174</v>
      </c>
      <c r="D149" s="94">
        <v>1600</v>
      </c>
      <c r="E149" s="86">
        <f t="shared" si="12"/>
        <v>538.6424731182784</v>
      </c>
      <c r="F149" s="87" t="s">
        <v>54</v>
      </c>
      <c r="G149" s="88">
        <v>0.8</v>
      </c>
      <c r="H149" s="85" t="s">
        <v>68</v>
      </c>
      <c r="I149" s="85">
        <v>1.5</v>
      </c>
      <c r="J149" s="89">
        <f t="shared" si="14"/>
        <v>646.3709677419341</v>
      </c>
      <c r="K149" s="89">
        <f t="shared" si="13"/>
        <v>646.3709677419341</v>
      </c>
      <c r="L149" s="89">
        <f t="shared" si="15"/>
        <v>1920</v>
      </c>
    </row>
    <row r="150" spans="1:12" ht="13.5">
      <c r="A150" s="85">
        <v>17</v>
      </c>
      <c r="B150" s="77" t="s">
        <v>26</v>
      </c>
      <c r="C150" s="85" t="s">
        <v>27</v>
      </c>
      <c r="D150" s="94">
        <v>1600</v>
      </c>
      <c r="E150" s="86">
        <f t="shared" si="12"/>
        <v>538.6424731182784</v>
      </c>
      <c r="F150" s="87" t="s">
        <v>55</v>
      </c>
      <c r="G150" s="88">
        <v>0.8</v>
      </c>
      <c r="H150" s="85" t="s">
        <v>68</v>
      </c>
      <c r="I150" s="85">
        <v>1.5</v>
      </c>
      <c r="J150" s="89">
        <f t="shared" si="14"/>
        <v>646.3709677419341</v>
      </c>
      <c r="K150" s="89">
        <f t="shared" si="13"/>
        <v>646.3709677419341</v>
      </c>
      <c r="L150" s="89">
        <f t="shared" si="15"/>
        <v>1920</v>
      </c>
    </row>
    <row r="151" spans="1:12" ht="13.5">
      <c r="A151" s="85">
        <v>18</v>
      </c>
      <c r="B151" s="77" t="s">
        <v>28</v>
      </c>
      <c r="C151" s="85" t="s">
        <v>42</v>
      </c>
      <c r="D151" s="94">
        <v>1600</v>
      </c>
      <c r="E151" s="86">
        <f t="shared" si="12"/>
        <v>538.6424731182784</v>
      </c>
      <c r="F151" s="87" t="s">
        <v>55</v>
      </c>
      <c r="G151" s="88">
        <v>0.8</v>
      </c>
      <c r="H151" s="85" t="s">
        <v>60</v>
      </c>
      <c r="I151" s="85">
        <v>1.5</v>
      </c>
      <c r="J151" s="89">
        <f t="shared" si="14"/>
        <v>646.3709677419341</v>
      </c>
      <c r="K151" s="89">
        <f t="shared" si="13"/>
        <v>646.3709677419341</v>
      </c>
      <c r="L151" s="89">
        <f t="shared" si="15"/>
        <v>1920</v>
      </c>
    </row>
    <row r="152" spans="1:12" ht="13.5">
      <c r="A152" s="85">
        <v>19</v>
      </c>
      <c r="B152" s="77" t="s">
        <v>32</v>
      </c>
      <c r="C152" s="85" t="s">
        <v>43</v>
      </c>
      <c r="D152" s="94">
        <v>1600</v>
      </c>
      <c r="E152" s="86">
        <f t="shared" si="12"/>
        <v>538.6424731182784</v>
      </c>
      <c r="F152" s="87" t="s">
        <v>55</v>
      </c>
      <c r="G152" s="88">
        <v>0.8</v>
      </c>
      <c r="H152" s="85" t="s">
        <v>60</v>
      </c>
      <c r="I152" s="85">
        <v>1.5</v>
      </c>
      <c r="J152" s="89">
        <f t="shared" si="14"/>
        <v>646.3709677419341</v>
      </c>
      <c r="K152" s="89">
        <f t="shared" si="13"/>
        <v>646.3709677419341</v>
      </c>
      <c r="L152" s="89">
        <f t="shared" si="15"/>
        <v>1920</v>
      </c>
    </row>
    <row r="153" spans="1:12" ht="13.5">
      <c r="A153" s="85">
        <v>20</v>
      </c>
      <c r="B153" s="77" t="s">
        <v>163</v>
      </c>
      <c r="C153" s="85" t="s">
        <v>164</v>
      </c>
      <c r="D153" s="94">
        <v>1600</v>
      </c>
      <c r="E153" s="86">
        <f t="shared" si="12"/>
        <v>538.6424731182784</v>
      </c>
      <c r="F153" s="87" t="s">
        <v>55</v>
      </c>
      <c r="G153" s="88">
        <v>0.8</v>
      </c>
      <c r="H153" s="85" t="s">
        <v>68</v>
      </c>
      <c r="I153" s="85">
        <v>1.5</v>
      </c>
      <c r="J153" s="89">
        <f t="shared" si="14"/>
        <v>646.3709677419341</v>
      </c>
      <c r="K153" s="89">
        <f t="shared" si="13"/>
        <v>646.3709677419341</v>
      </c>
      <c r="L153" s="89">
        <f t="shared" si="15"/>
        <v>1920</v>
      </c>
    </row>
    <row r="154" spans="1:12" ht="13.5">
      <c r="A154" s="85">
        <v>21</v>
      </c>
      <c r="B154" s="77" t="s">
        <v>165</v>
      </c>
      <c r="C154" s="85" t="s">
        <v>166</v>
      </c>
      <c r="D154" s="94">
        <v>1600</v>
      </c>
      <c r="E154" s="86">
        <f t="shared" si="12"/>
        <v>538.6424731182784</v>
      </c>
      <c r="F154" s="87" t="s">
        <v>55</v>
      </c>
      <c r="G154" s="88">
        <v>0.8</v>
      </c>
      <c r="H154" s="85" t="s">
        <v>58</v>
      </c>
      <c r="I154" s="85">
        <v>1</v>
      </c>
      <c r="J154" s="89">
        <f t="shared" si="14"/>
        <v>430.91397849462277</v>
      </c>
      <c r="K154" s="89">
        <f t="shared" si="13"/>
        <v>430.91397849462277</v>
      </c>
      <c r="L154" s="89">
        <f t="shared" si="15"/>
        <v>1280</v>
      </c>
    </row>
    <row r="155" spans="1:12" ht="13.5">
      <c r="A155" s="85">
        <v>22</v>
      </c>
      <c r="B155" s="77" t="s">
        <v>33</v>
      </c>
      <c r="C155" s="85" t="s">
        <v>44</v>
      </c>
      <c r="D155" s="94">
        <v>1600</v>
      </c>
      <c r="E155" s="86">
        <f t="shared" si="12"/>
        <v>538.6424731182784</v>
      </c>
      <c r="F155" s="87" t="s">
        <v>55</v>
      </c>
      <c r="G155" s="88">
        <v>0.8</v>
      </c>
      <c r="H155" s="85" t="s">
        <v>58</v>
      </c>
      <c r="I155" s="85">
        <v>1</v>
      </c>
      <c r="J155" s="89">
        <f t="shared" si="14"/>
        <v>430.91397849462277</v>
      </c>
      <c r="K155" s="89">
        <f t="shared" si="13"/>
        <v>430.91397849462277</v>
      </c>
      <c r="L155" s="89">
        <f t="shared" si="15"/>
        <v>1280</v>
      </c>
    </row>
    <row r="156" spans="1:12" ht="13.5">
      <c r="A156" s="85">
        <v>23</v>
      </c>
      <c r="B156" s="77" t="s">
        <v>169</v>
      </c>
      <c r="C156" s="85" t="s">
        <v>170</v>
      </c>
      <c r="D156" s="94">
        <v>1600</v>
      </c>
      <c r="E156" s="86">
        <f t="shared" si="12"/>
        <v>538.6424731182784</v>
      </c>
      <c r="F156" s="87" t="s">
        <v>55</v>
      </c>
      <c r="G156" s="88">
        <v>0.8</v>
      </c>
      <c r="H156" s="85" t="s">
        <v>58</v>
      </c>
      <c r="I156" s="85">
        <v>1</v>
      </c>
      <c r="J156" s="89">
        <f t="shared" si="14"/>
        <v>430.91397849462277</v>
      </c>
      <c r="K156" s="89">
        <f t="shared" si="13"/>
        <v>430.91397849462277</v>
      </c>
      <c r="L156" s="89">
        <f t="shared" si="15"/>
        <v>1280</v>
      </c>
    </row>
    <row r="157" spans="1:12" ht="25.5">
      <c r="A157" s="85">
        <v>24</v>
      </c>
      <c r="B157" s="78" t="s">
        <v>158</v>
      </c>
      <c r="C157" s="85" t="s">
        <v>80</v>
      </c>
      <c r="D157" s="94">
        <v>1600</v>
      </c>
      <c r="E157" s="86">
        <f t="shared" si="12"/>
        <v>538.6424731182784</v>
      </c>
      <c r="F157" s="87" t="s">
        <v>55</v>
      </c>
      <c r="G157" s="88">
        <v>0.8</v>
      </c>
      <c r="H157" s="85" t="s">
        <v>58</v>
      </c>
      <c r="I157" s="85">
        <v>1</v>
      </c>
      <c r="J157" s="89">
        <f t="shared" si="14"/>
        <v>430.91397849462277</v>
      </c>
      <c r="K157" s="89">
        <f t="shared" si="13"/>
        <v>430.91397849462277</v>
      </c>
      <c r="L157" s="89">
        <f t="shared" si="15"/>
        <v>1280</v>
      </c>
    </row>
    <row r="158" spans="1:12" ht="13.5">
      <c r="A158" s="85">
        <v>25</v>
      </c>
      <c r="B158" s="77" t="s">
        <v>34</v>
      </c>
      <c r="C158" s="85" t="s">
        <v>45</v>
      </c>
      <c r="D158" s="94">
        <v>1600</v>
      </c>
      <c r="E158" s="86">
        <f t="shared" si="12"/>
        <v>538.6424731182784</v>
      </c>
      <c r="F158" s="87" t="s">
        <v>55</v>
      </c>
      <c r="G158" s="88">
        <v>0.8</v>
      </c>
      <c r="H158" s="85" t="s">
        <v>62</v>
      </c>
      <c r="I158" s="85">
        <v>1.5</v>
      </c>
      <c r="J158" s="89">
        <f t="shared" si="14"/>
        <v>646.3709677419341</v>
      </c>
      <c r="K158" s="89">
        <f t="shared" si="13"/>
        <v>646.3709677419341</v>
      </c>
      <c r="L158" s="89">
        <f t="shared" si="15"/>
        <v>1920</v>
      </c>
    </row>
    <row r="159" spans="1:12" ht="13.5">
      <c r="A159" s="85">
        <v>26</v>
      </c>
      <c r="B159" s="77" t="s">
        <v>35</v>
      </c>
      <c r="C159" s="85" t="s">
        <v>46</v>
      </c>
      <c r="D159" s="94">
        <v>1600</v>
      </c>
      <c r="E159" s="86">
        <f t="shared" si="12"/>
        <v>538.6424731182784</v>
      </c>
      <c r="F159" s="87" t="s">
        <v>55</v>
      </c>
      <c r="G159" s="88">
        <v>0.8</v>
      </c>
      <c r="H159" s="85" t="s">
        <v>61</v>
      </c>
      <c r="I159" s="85">
        <v>1.5</v>
      </c>
      <c r="J159" s="89">
        <f t="shared" si="14"/>
        <v>646.3709677419341</v>
      </c>
      <c r="K159" s="89">
        <f t="shared" si="13"/>
        <v>646.3709677419341</v>
      </c>
      <c r="L159" s="89">
        <f t="shared" si="15"/>
        <v>1920</v>
      </c>
    </row>
    <row r="160" spans="1:12" ht="13.5">
      <c r="A160" s="85">
        <v>27</v>
      </c>
      <c r="B160" s="77" t="s">
        <v>36</v>
      </c>
      <c r="C160" s="85" t="s">
        <v>47</v>
      </c>
      <c r="D160" s="94">
        <v>1600</v>
      </c>
      <c r="E160" s="86">
        <f t="shared" si="12"/>
        <v>538.6424731182784</v>
      </c>
      <c r="F160" s="87" t="s">
        <v>55</v>
      </c>
      <c r="G160" s="88">
        <v>0.8</v>
      </c>
      <c r="H160" s="85" t="s">
        <v>63</v>
      </c>
      <c r="I160" s="85">
        <v>1.5</v>
      </c>
      <c r="J160" s="89">
        <f t="shared" si="14"/>
        <v>646.3709677419341</v>
      </c>
      <c r="K160" s="89">
        <f t="shared" si="13"/>
        <v>646.3709677419341</v>
      </c>
      <c r="L160" s="89">
        <f t="shared" si="15"/>
        <v>1920</v>
      </c>
    </row>
    <row r="161" spans="1:12" ht="25.5">
      <c r="A161" s="85">
        <v>28</v>
      </c>
      <c r="B161" s="78" t="s">
        <v>125</v>
      </c>
      <c r="C161" s="85" t="s">
        <v>82</v>
      </c>
      <c r="D161" s="94">
        <v>1600</v>
      </c>
      <c r="E161" s="86">
        <f t="shared" si="12"/>
        <v>538.6424731182784</v>
      </c>
      <c r="F161" s="87" t="s">
        <v>55</v>
      </c>
      <c r="G161" s="88">
        <v>0.8</v>
      </c>
      <c r="H161" s="85" t="s">
        <v>58</v>
      </c>
      <c r="I161" s="85">
        <v>1</v>
      </c>
      <c r="J161" s="89">
        <f t="shared" si="14"/>
        <v>430.91397849462277</v>
      </c>
      <c r="K161" s="89">
        <f t="shared" si="13"/>
        <v>430.91397849462277</v>
      </c>
      <c r="L161" s="89">
        <f t="shared" si="15"/>
        <v>1280</v>
      </c>
    </row>
    <row r="162" spans="1:12" ht="13.5">
      <c r="A162" s="85">
        <v>29</v>
      </c>
      <c r="B162" s="77" t="s">
        <v>37</v>
      </c>
      <c r="C162" s="85" t="s">
        <v>48</v>
      </c>
      <c r="D162" s="94">
        <v>1600</v>
      </c>
      <c r="E162" s="86">
        <f t="shared" si="12"/>
        <v>538.6424731182784</v>
      </c>
      <c r="F162" s="87" t="s">
        <v>55</v>
      </c>
      <c r="G162" s="88">
        <v>0.8</v>
      </c>
      <c r="H162" s="85" t="s">
        <v>64</v>
      </c>
      <c r="I162" s="85">
        <v>1.5</v>
      </c>
      <c r="J162" s="89">
        <f t="shared" si="14"/>
        <v>646.3709677419341</v>
      </c>
      <c r="K162" s="89">
        <f t="shared" si="13"/>
        <v>646.3709677419341</v>
      </c>
      <c r="L162" s="89">
        <f t="shared" si="15"/>
        <v>1920</v>
      </c>
    </row>
    <row r="163" spans="1:12" ht="13.5">
      <c r="A163" s="85">
        <v>30</v>
      </c>
      <c r="B163" s="77" t="s">
        <v>38</v>
      </c>
      <c r="C163" s="85" t="s">
        <v>49</v>
      </c>
      <c r="D163" s="94">
        <v>1600</v>
      </c>
      <c r="E163" s="86">
        <f t="shared" si="12"/>
        <v>538.6424731182784</v>
      </c>
      <c r="F163" s="87" t="s">
        <v>55</v>
      </c>
      <c r="G163" s="88">
        <v>0.8</v>
      </c>
      <c r="H163" s="85" t="s">
        <v>69</v>
      </c>
      <c r="I163" s="85">
        <v>1.5</v>
      </c>
      <c r="J163" s="89">
        <f t="shared" si="14"/>
        <v>646.3709677419341</v>
      </c>
      <c r="K163" s="89">
        <f t="shared" si="13"/>
        <v>646.3709677419341</v>
      </c>
      <c r="L163" s="89">
        <f t="shared" si="15"/>
        <v>1920</v>
      </c>
    </row>
    <row r="164" spans="1:12" ht="13.5">
      <c r="A164" s="85">
        <v>31</v>
      </c>
      <c r="B164" s="77" t="s">
        <v>39</v>
      </c>
      <c r="C164" s="85" t="s">
        <v>50</v>
      </c>
      <c r="D164" s="94">
        <v>1600</v>
      </c>
      <c r="E164" s="86">
        <f t="shared" si="12"/>
        <v>538.6424731182784</v>
      </c>
      <c r="F164" s="87" t="s">
        <v>55</v>
      </c>
      <c r="G164" s="88">
        <v>0.8</v>
      </c>
      <c r="H164" s="85" t="s">
        <v>70</v>
      </c>
      <c r="I164" s="85">
        <v>1.5</v>
      </c>
      <c r="J164" s="89">
        <f t="shared" si="14"/>
        <v>646.3709677419341</v>
      </c>
      <c r="K164" s="89">
        <f t="shared" si="13"/>
        <v>646.3709677419341</v>
      </c>
      <c r="L164" s="89">
        <f t="shared" si="15"/>
        <v>1920</v>
      </c>
    </row>
    <row r="165" spans="1:12" ht="13.5">
      <c r="A165" s="85">
        <v>32</v>
      </c>
      <c r="B165" s="77" t="s">
        <v>168</v>
      </c>
      <c r="C165" s="85" t="s">
        <v>167</v>
      </c>
      <c r="D165" s="94">
        <v>1600</v>
      </c>
      <c r="E165" s="86">
        <f t="shared" si="12"/>
        <v>538.6424731182784</v>
      </c>
      <c r="F165" s="87" t="s">
        <v>55</v>
      </c>
      <c r="G165" s="88">
        <v>0.8</v>
      </c>
      <c r="H165" s="85" t="s">
        <v>175</v>
      </c>
      <c r="I165" s="85">
        <v>1</v>
      </c>
      <c r="J165" s="89">
        <f t="shared" si="14"/>
        <v>430.91397849462277</v>
      </c>
      <c r="K165" s="89">
        <f t="shared" si="13"/>
        <v>430.91397849462277</v>
      </c>
      <c r="L165" s="89">
        <f t="shared" si="15"/>
        <v>1280</v>
      </c>
    </row>
    <row r="166" spans="1:12" ht="25.5">
      <c r="A166" s="85">
        <v>33</v>
      </c>
      <c r="B166" s="78" t="s">
        <v>159</v>
      </c>
      <c r="C166" s="85" t="s">
        <v>85</v>
      </c>
      <c r="D166" s="94">
        <v>1600</v>
      </c>
      <c r="E166" s="86">
        <f t="shared" si="12"/>
        <v>538.6424731182784</v>
      </c>
      <c r="F166" s="87" t="s">
        <v>55</v>
      </c>
      <c r="G166" s="88">
        <v>0.8</v>
      </c>
      <c r="H166" s="85" t="s">
        <v>90</v>
      </c>
      <c r="I166" s="85">
        <v>1.5</v>
      </c>
      <c r="J166" s="89">
        <f t="shared" si="14"/>
        <v>646.3709677419341</v>
      </c>
      <c r="K166" s="89">
        <f t="shared" si="13"/>
        <v>646.3709677419341</v>
      </c>
      <c r="L166" s="89">
        <f t="shared" si="15"/>
        <v>1920</v>
      </c>
    </row>
    <row r="167" spans="1:12" ht="13.5">
      <c r="A167" s="85">
        <v>34</v>
      </c>
      <c r="B167" s="77" t="s">
        <v>40</v>
      </c>
      <c r="C167" s="85" t="s">
        <v>51</v>
      </c>
      <c r="D167" s="94">
        <v>1600</v>
      </c>
      <c r="E167" s="86">
        <f t="shared" si="12"/>
        <v>538.6424731182784</v>
      </c>
      <c r="F167" s="87" t="s">
        <v>55</v>
      </c>
      <c r="G167" s="88">
        <v>0.8</v>
      </c>
      <c r="H167" s="85" t="s">
        <v>71</v>
      </c>
      <c r="I167" s="85">
        <v>1.5</v>
      </c>
      <c r="J167" s="89">
        <f t="shared" si="14"/>
        <v>646.3709677419341</v>
      </c>
      <c r="K167" s="89">
        <f t="shared" si="13"/>
        <v>646.3709677419341</v>
      </c>
      <c r="L167" s="89">
        <f t="shared" si="15"/>
        <v>1920</v>
      </c>
    </row>
    <row r="168" spans="1:12" ht="13.5">
      <c r="A168" s="85">
        <v>35</v>
      </c>
      <c r="B168" s="77" t="s">
        <v>41</v>
      </c>
      <c r="C168" s="85" t="s">
        <v>52</v>
      </c>
      <c r="D168" s="130">
        <v>1600</v>
      </c>
      <c r="E168" s="86">
        <f t="shared" si="12"/>
        <v>538.6424731182784</v>
      </c>
      <c r="F168" s="87" t="s">
        <v>55</v>
      </c>
      <c r="G168" s="88">
        <v>0.8</v>
      </c>
      <c r="H168" s="85" t="s">
        <v>72</v>
      </c>
      <c r="I168" s="85">
        <v>1.5</v>
      </c>
      <c r="J168" s="89">
        <f t="shared" si="14"/>
        <v>646.3709677419341</v>
      </c>
      <c r="K168" s="89">
        <f t="shared" si="13"/>
        <v>646.3709677419341</v>
      </c>
      <c r="L168" s="89">
        <f t="shared" si="15"/>
        <v>1920</v>
      </c>
    </row>
    <row r="169" spans="1:12" ht="13.5">
      <c r="A169" s="91"/>
      <c r="B169" s="91"/>
      <c r="C169" s="91"/>
      <c r="D169" s="92"/>
      <c r="E169" s="91"/>
      <c r="F169" s="91"/>
      <c r="G169" s="91"/>
      <c r="H169" s="91"/>
      <c r="I169" s="91"/>
      <c r="J169" s="103">
        <f>SUM(J134:J168)</f>
        <v>20037.49999999996</v>
      </c>
      <c r="K169" s="103">
        <f>SUM(K134:K168)</f>
        <v>20037.49999999996</v>
      </c>
      <c r="L169" s="104">
        <f>SUM(L134:L168)</f>
        <v>59520</v>
      </c>
    </row>
    <row r="170" spans="2:12" ht="12.75">
      <c r="B170" s="8" t="s">
        <v>187</v>
      </c>
      <c r="D170" s="8"/>
      <c r="L170" s="7"/>
    </row>
    <row r="171" spans="2:12" ht="12.75">
      <c r="B171" s="8" t="s">
        <v>192</v>
      </c>
      <c r="D171" s="8"/>
      <c r="L171" s="7"/>
    </row>
    <row r="172" spans="2:12" ht="12.75">
      <c r="B172" s="9" t="s">
        <v>93</v>
      </c>
      <c r="C172" s="9"/>
      <c r="D172" s="9"/>
      <c r="L172" s="7"/>
    </row>
  </sheetData>
  <sheetProtection/>
  <printOptions/>
  <pageMargins left="0" right="0" top="0.3937007874015748" bottom="0.3937007874015748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3"/>
  <sheetViews>
    <sheetView tabSelected="1" zoomScale="98" zoomScaleNormal="98" zoomScalePageLayoutView="0" workbookViewId="0" topLeftCell="A79">
      <selection activeCell="C120" sqref="A83:C120"/>
    </sheetView>
  </sheetViews>
  <sheetFormatPr defaultColWidth="9.140625" defaultRowHeight="12.75"/>
  <cols>
    <col min="1" max="1" width="3.7109375" style="0" customWidth="1"/>
    <col min="2" max="2" width="21.28125" style="0" customWidth="1"/>
    <col min="3" max="3" width="10.7109375" style="0" customWidth="1"/>
  </cols>
  <sheetData>
    <row r="1" ht="15.75">
      <c r="A1" s="14" t="s">
        <v>109</v>
      </c>
    </row>
    <row r="2" spans="1:4" ht="12.75">
      <c r="A2" s="15" t="s">
        <v>110</v>
      </c>
      <c r="B2" s="16"/>
      <c r="C2" s="17"/>
      <c r="D2" s="17"/>
    </row>
    <row r="4" spans="2:3" ht="12.75">
      <c r="B4" s="18" t="s">
        <v>111</v>
      </c>
      <c r="C4" s="19">
        <v>150000</v>
      </c>
    </row>
    <row r="5" ht="12.75">
      <c r="F5" s="20"/>
    </row>
    <row r="6" spans="1:13" ht="13.5" thickBot="1">
      <c r="A6" s="17"/>
      <c r="B6" s="16" t="s">
        <v>112</v>
      </c>
      <c r="C6" s="21" t="s">
        <v>113</v>
      </c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1:22" ht="24.75" thickBot="1">
      <c r="A7" s="24" t="s">
        <v>114</v>
      </c>
      <c r="B7" s="25" t="s">
        <v>115</v>
      </c>
      <c r="C7" s="26" t="s">
        <v>116</v>
      </c>
      <c r="D7" s="26" t="s">
        <v>117</v>
      </c>
      <c r="E7" s="27" t="s">
        <v>118</v>
      </c>
      <c r="F7" s="27" t="s">
        <v>119</v>
      </c>
      <c r="G7" s="28" t="s">
        <v>120</v>
      </c>
      <c r="H7" s="2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31">
        <v>1</v>
      </c>
      <c r="B8" s="32" t="s">
        <v>6</v>
      </c>
      <c r="C8" s="33" t="s">
        <v>54</v>
      </c>
      <c r="D8" s="34">
        <v>1898.73</v>
      </c>
      <c r="E8" s="34">
        <v>1898.73</v>
      </c>
      <c r="F8" s="34">
        <v>1898.73</v>
      </c>
      <c r="G8" s="35">
        <f>SUM(D8:F8)</f>
        <v>5696.1900000000005</v>
      </c>
      <c r="H8" s="36"/>
      <c r="I8" s="37"/>
      <c r="J8" s="37"/>
      <c r="K8" s="38"/>
      <c r="L8" s="38"/>
      <c r="M8" s="37"/>
      <c r="N8" s="37"/>
      <c r="O8" s="37"/>
      <c r="P8" s="38"/>
      <c r="Q8" s="37"/>
      <c r="R8" s="37"/>
      <c r="S8" s="39"/>
      <c r="T8" s="40"/>
      <c r="U8" s="38"/>
      <c r="V8" s="40"/>
    </row>
    <row r="9" spans="1:22" ht="12.75">
      <c r="A9" s="31">
        <v>2</v>
      </c>
      <c r="B9" s="1" t="s">
        <v>7</v>
      </c>
      <c r="C9" s="3" t="s">
        <v>55</v>
      </c>
      <c r="D9" s="34">
        <v>1898.73</v>
      </c>
      <c r="E9" s="34">
        <v>1898.73</v>
      </c>
      <c r="F9" s="34">
        <v>1898.73</v>
      </c>
      <c r="G9" s="41">
        <f aca="true" t="shared" si="0" ref="G9:G36">SUM(D9:F9)</f>
        <v>5696.1900000000005</v>
      </c>
      <c r="H9" s="36"/>
      <c r="I9" s="39"/>
      <c r="J9" s="39"/>
      <c r="K9" s="38"/>
      <c r="L9" s="38"/>
      <c r="M9" s="37"/>
      <c r="N9" s="37"/>
      <c r="O9" s="37"/>
      <c r="P9" s="38"/>
      <c r="Q9" s="37"/>
      <c r="R9" s="37"/>
      <c r="S9" s="39"/>
      <c r="T9" s="40"/>
      <c r="U9" s="38"/>
      <c r="V9" s="40"/>
    </row>
    <row r="10" spans="1:22" ht="12" customHeight="1">
      <c r="A10" s="31">
        <v>3</v>
      </c>
      <c r="B10" s="5" t="s">
        <v>121</v>
      </c>
      <c r="C10" s="3" t="s">
        <v>55</v>
      </c>
      <c r="D10" s="34">
        <v>1898.73</v>
      </c>
      <c r="E10" s="34">
        <v>1898.73</v>
      </c>
      <c r="F10" s="34">
        <v>1898.73</v>
      </c>
      <c r="G10" s="41">
        <f t="shared" si="0"/>
        <v>5696.1900000000005</v>
      </c>
      <c r="H10" s="36"/>
      <c r="I10" s="39"/>
      <c r="J10" s="39"/>
      <c r="K10" s="38"/>
      <c r="L10" s="38"/>
      <c r="M10" s="37"/>
      <c r="N10" s="37"/>
      <c r="O10" s="37"/>
      <c r="P10" s="38"/>
      <c r="Q10" s="37"/>
      <c r="R10" s="37"/>
      <c r="S10" s="39"/>
      <c r="T10" s="40"/>
      <c r="U10" s="38"/>
      <c r="V10" s="40"/>
    </row>
    <row r="11" spans="1:22" ht="12.75">
      <c r="A11" s="31">
        <v>4</v>
      </c>
      <c r="B11" s="1" t="s">
        <v>9</v>
      </c>
      <c r="C11" s="3" t="s">
        <v>55</v>
      </c>
      <c r="D11" s="34">
        <v>1898.73</v>
      </c>
      <c r="E11" s="34">
        <v>1898.73</v>
      </c>
      <c r="F11" s="34">
        <v>1898.73</v>
      </c>
      <c r="G11" s="41">
        <f t="shared" si="0"/>
        <v>5696.1900000000005</v>
      </c>
      <c r="H11" s="36"/>
      <c r="I11" s="37"/>
      <c r="J11" s="37"/>
      <c r="K11" s="38"/>
      <c r="L11" s="38"/>
      <c r="M11" s="37"/>
      <c r="N11" s="37"/>
      <c r="O11" s="37"/>
      <c r="P11" s="38"/>
      <c r="Q11" s="37"/>
      <c r="R11" s="37"/>
      <c r="S11" s="39"/>
      <c r="T11" s="40"/>
      <c r="U11" s="38"/>
      <c r="V11" s="40"/>
    </row>
    <row r="12" spans="1:22" ht="12.75">
      <c r="A12" s="31">
        <v>5</v>
      </c>
      <c r="B12" s="1" t="s">
        <v>11</v>
      </c>
      <c r="C12" s="3" t="s">
        <v>55</v>
      </c>
      <c r="D12" s="34">
        <v>1898.73</v>
      </c>
      <c r="E12" s="34">
        <v>1898.73</v>
      </c>
      <c r="F12" s="34">
        <v>1898.73</v>
      </c>
      <c r="G12" s="41">
        <f t="shared" si="0"/>
        <v>5696.1900000000005</v>
      </c>
      <c r="H12" s="36"/>
      <c r="I12" s="39"/>
      <c r="J12" s="39"/>
      <c r="K12" s="38"/>
      <c r="L12" s="38"/>
      <c r="M12" s="37"/>
      <c r="N12" s="37"/>
      <c r="O12" s="37"/>
      <c r="P12" s="38"/>
      <c r="Q12" s="37"/>
      <c r="R12" s="37"/>
      <c r="S12" s="39"/>
      <c r="T12" s="40"/>
      <c r="U12" s="38"/>
      <c r="V12" s="40"/>
    </row>
    <row r="13" spans="1:22" ht="12.75">
      <c r="A13" s="31">
        <v>6</v>
      </c>
      <c r="B13" s="1" t="s">
        <v>13</v>
      </c>
      <c r="C13" s="3" t="s">
        <v>55</v>
      </c>
      <c r="D13" s="42">
        <v>1265.82</v>
      </c>
      <c r="E13" s="42">
        <v>1265.82</v>
      </c>
      <c r="F13" s="42">
        <v>1265.82</v>
      </c>
      <c r="G13" s="41">
        <f t="shared" si="0"/>
        <v>3797.46</v>
      </c>
      <c r="H13" s="36"/>
      <c r="I13" s="37"/>
      <c r="J13" s="37"/>
      <c r="K13" s="38"/>
      <c r="L13" s="38"/>
      <c r="M13" s="37"/>
      <c r="N13" s="37"/>
      <c r="O13" s="37"/>
      <c r="P13" s="38"/>
      <c r="Q13" s="37"/>
      <c r="R13" s="37"/>
      <c r="S13" s="39"/>
      <c r="T13" s="40"/>
      <c r="U13" s="38"/>
      <c r="V13" s="40"/>
    </row>
    <row r="14" spans="1:22" ht="12.75">
      <c r="A14" s="31">
        <v>7</v>
      </c>
      <c r="B14" s="1" t="s">
        <v>15</v>
      </c>
      <c r="C14" s="3" t="s">
        <v>55</v>
      </c>
      <c r="D14" s="42">
        <v>1265.82</v>
      </c>
      <c r="E14" s="42">
        <v>1265.82</v>
      </c>
      <c r="F14" s="42">
        <v>1265.82</v>
      </c>
      <c r="G14" s="41">
        <f t="shared" si="0"/>
        <v>3797.46</v>
      </c>
      <c r="H14" s="36"/>
      <c r="I14" s="39"/>
      <c r="J14" s="39"/>
      <c r="K14" s="38"/>
      <c r="L14" s="38"/>
      <c r="M14" s="37"/>
      <c r="N14" s="37"/>
      <c r="O14" s="37"/>
      <c r="P14" s="38"/>
      <c r="Q14" s="37"/>
      <c r="R14" s="37"/>
      <c r="S14" s="39"/>
      <c r="T14" s="40"/>
      <c r="U14" s="38"/>
      <c r="V14" s="40"/>
    </row>
    <row r="15" spans="1:22" ht="12.75">
      <c r="A15" s="31">
        <v>8</v>
      </c>
      <c r="B15" s="1" t="s">
        <v>17</v>
      </c>
      <c r="C15" s="3" t="s">
        <v>56</v>
      </c>
      <c r="D15" s="42">
        <v>1582.33</v>
      </c>
      <c r="E15" s="42">
        <v>1582.33</v>
      </c>
      <c r="F15" s="42">
        <v>1582.33</v>
      </c>
      <c r="G15" s="41">
        <f t="shared" si="0"/>
        <v>4746.99</v>
      </c>
      <c r="H15" s="36"/>
      <c r="I15" s="39"/>
      <c r="J15" s="39"/>
      <c r="K15" s="38"/>
      <c r="L15" s="38"/>
      <c r="M15" s="37"/>
      <c r="N15" s="37"/>
      <c r="O15" s="37"/>
      <c r="P15" s="38"/>
      <c r="Q15" s="37"/>
      <c r="R15" s="37"/>
      <c r="S15" s="39"/>
      <c r="T15" s="40"/>
      <c r="U15" s="38"/>
      <c r="V15" s="40"/>
    </row>
    <row r="16" spans="1:22" ht="12" customHeight="1">
      <c r="A16" s="31">
        <v>9</v>
      </c>
      <c r="B16" s="5" t="s">
        <v>122</v>
      </c>
      <c r="C16" s="3" t="s">
        <v>55</v>
      </c>
      <c r="D16" s="42">
        <v>1265.82</v>
      </c>
      <c r="E16" s="42">
        <v>1265.82</v>
      </c>
      <c r="F16" s="42">
        <v>1265.82</v>
      </c>
      <c r="G16" s="41">
        <f t="shared" si="0"/>
        <v>3797.46</v>
      </c>
      <c r="H16" s="36"/>
      <c r="I16" s="37"/>
      <c r="J16" s="37"/>
      <c r="K16" s="38"/>
      <c r="L16" s="38"/>
      <c r="M16" s="37"/>
      <c r="N16" s="37"/>
      <c r="O16" s="37"/>
      <c r="P16" s="38"/>
      <c r="Q16" s="37"/>
      <c r="R16" s="37"/>
      <c r="S16" s="39"/>
      <c r="T16" s="40"/>
      <c r="U16" s="38"/>
      <c r="V16" s="40"/>
    </row>
    <row r="17" spans="1:22" ht="12.75">
      <c r="A17" s="31">
        <v>10</v>
      </c>
      <c r="B17" s="1" t="s">
        <v>19</v>
      </c>
      <c r="C17" s="3" t="s">
        <v>55</v>
      </c>
      <c r="D17" s="34">
        <v>1898.73</v>
      </c>
      <c r="E17" s="34">
        <v>1898.73</v>
      </c>
      <c r="F17" s="34">
        <v>1898.73</v>
      </c>
      <c r="G17" s="41">
        <f t="shared" si="0"/>
        <v>5696.1900000000005</v>
      </c>
      <c r="H17" s="36"/>
      <c r="I17" s="39"/>
      <c r="J17" s="39"/>
      <c r="K17" s="38"/>
      <c r="L17" s="38"/>
      <c r="M17" s="37"/>
      <c r="N17" s="37"/>
      <c r="O17" s="37"/>
      <c r="P17" s="38"/>
      <c r="Q17" s="37"/>
      <c r="R17" s="37"/>
      <c r="S17" s="39"/>
      <c r="T17" s="40"/>
      <c r="U17" s="38"/>
      <c r="V17" s="40"/>
    </row>
    <row r="18" spans="1:22" ht="12.75">
      <c r="A18" s="31">
        <v>11</v>
      </c>
      <c r="B18" s="1" t="s">
        <v>75</v>
      </c>
      <c r="C18" s="3" t="s">
        <v>55</v>
      </c>
      <c r="D18" s="34">
        <v>1898.73</v>
      </c>
      <c r="E18" s="34">
        <v>1898.73</v>
      </c>
      <c r="F18" s="34">
        <v>1898.73</v>
      </c>
      <c r="G18" s="41">
        <f t="shared" si="0"/>
        <v>5696.1900000000005</v>
      </c>
      <c r="H18" s="36"/>
      <c r="I18" s="39"/>
      <c r="J18" s="39"/>
      <c r="K18" s="38"/>
      <c r="L18" s="38"/>
      <c r="M18" s="37"/>
      <c r="N18" s="37"/>
      <c r="O18" s="37"/>
      <c r="P18" s="38"/>
      <c r="Q18" s="37"/>
      <c r="R18" s="37"/>
      <c r="S18" s="39"/>
      <c r="T18" s="40"/>
      <c r="U18" s="38"/>
      <c r="V18" s="40"/>
    </row>
    <row r="19" spans="1:22" ht="12.75">
      <c r="A19" s="31">
        <v>12</v>
      </c>
      <c r="B19" s="2" t="s">
        <v>24</v>
      </c>
      <c r="C19" s="3" t="s">
        <v>55</v>
      </c>
      <c r="D19" s="42">
        <v>1265.82</v>
      </c>
      <c r="E19" s="42">
        <v>1265.82</v>
      </c>
      <c r="F19" s="42">
        <v>1265.82</v>
      </c>
      <c r="G19" s="41">
        <f t="shared" si="0"/>
        <v>3797.46</v>
      </c>
      <c r="H19" s="36"/>
      <c r="I19" s="39"/>
      <c r="J19" s="39"/>
      <c r="K19" s="38"/>
      <c r="L19" s="38"/>
      <c r="M19" s="37"/>
      <c r="N19" s="37"/>
      <c r="O19" s="37"/>
      <c r="P19" s="38"/>
      <c r="Q19" s="37"/>
      <c r="R19" s="37"/>
      <c r="S19" s="39"/>
      <c r="T19" s="40"/>
      <c r="U19" s="38"/>
      <c r="V19" s="40"/>
    </row>
    <row r="20" spans="1:22" ht="12.75">
      <c r="A20" s="31">
        <v>13</v>
      </c>
      <c r="B20" s="1" t="s">
        <v>23</v>
      </c>
      <c r="C20" s="3" t="s">
        <v>56</v>
      </c>
      <c r="D20" s="42">
        <v>1582.33</v>
      </c>
      <c r="E20" s="42">
        <v>1582.33</v>
      </c>
      <c r="F20" s="42">
        <v>1582.33</v>
      </c>
      <c r="G20" s="41">
        <f t="shared" si="0"/>
        <v>4746.99</v>
      </c>
      <c r="H20" s="36"/>
      <c r="I20" s="39"/>
      <c r="J20" s="39"/>
      <c r="K20" s="38"/>
      <c r="L20" s="38"/>
      <c r="M20" s="37"/>
      <c r="N20" s="37"/>
      <c r="O20" s="37"/>
      <c r="P20" s="38"/>
      <c r="Q20" s="37"/>
      <c r="R20" s="37"/>
      <c r="S20" s="39"/>
      <c r="T20" s="40"/>
      <c r="U20" s="38"/>
      <c r="V20" s="40"/>
    </row>
    <row r="21" spans="1:22" ht="20.25" customHeight="1">
      <c r="A21" s="31">
        <v>14</v>
      </c>
      <c r="B21" s="5" t="s">
        <v>123</v>
      </c>
      <c r="C21" s="3" t="s">
        <v>55</v>
      </c>
      <c r="D21" s="34">
        <v>1898.73</v>
      </c>
      <c r="E21" s="34">
        <v>1898.73</v>
      </c>
      <c r="F21" s="34">
        <v>1898.73</v>
      </c>
      <c r="G21" s="41">
        <f t="shared" si="0"/>
        <v>5696.1900000000005</v>
      </c>
      <c r="H21" s="36"/>
      <c r="I21" s="39"/>
      <c r="J21" s="39"/>
      <c r="K21" s="38"/>
      <c r="L21" s="38"/>
      <c r="M21" s="37"/>
      <c r="N21" s="37"/>
      <c r="O21" s="37"/>
      <c r="P21" s="38"/>
      <c r="Q21" s="37"/>
      <c r="R21" s="37"/>
      <c r="S21" s="39"/>
      <c r="T21" s="40"/>
      <c r="U21" s="38"/>
      <c r="V21" s="40"/>
    </row>
    <row r="22" spans="1:22" ht="12.75">
      <c r="A22" s="31">
        <v>15</v>
      </c>
      <c r="B22" s="1" t="s">
        <v>26</v>
      </c>
      <c r="C22" s="3" t="s">
        <v>55</v>
      </c>
      <c r="D22" s="34">
        <v>1898.73</v>
      </c>
      <c r="E22" s="34">
        <v>1898.73</v>
      </c>
      <c r="F22" s="34">
        <v>1898.73</v>
      </c>
      <c r="G22" s="41">
        <f t="shared" si="0"/>
        <v>5696.1900000000005</v>
      </c>
      <c r="H22" s="36"/>
      <c r="I22" s="39"/>
      <c r="J22" s="39"/>
      <c r="K22" s="38"/>
      <c r="L22" s="38"/>
      <c r="M22" s="37"/>
      <c r="N22" s="37"/>
      <c r="O22" s="37"/>
      <c r="P22" s="38"/>
      <c r="Q22" s="37"/>
      <c r="R22" s="37"/>
      <c r="S22" s="39"/>
      <c r="T22" s="40"/>
      <c r="U22" s="38"/>
      <c r="V22" s="40"/>
    </row>
    <row r="23" spans="1:22" ht="12.75">
      <c r="A23" s="31">
        <v>16</v>
      </c>
      <c r="B23" s="1" t="s">
        <v>28</v>
      </c>
      <c r="C23" s="3" t="s">
        <v>55</v>
      </c>
      <c r="D23" s="34">
        <v>1898.73</v>
      </c>
      <c r="E23" s="34">
        <v>1898.73</v>
      </c>
      <c r="F23" s="34">
        <v>1898.73</v>
      </c>
      <c r="G23" s="41">
        <f t="shared" si="0"/>
        <v>5696.1900000000005</v>
      </c>
      <c r="H23" s="36"/>
      <c r="I23" s="39"/>
      <c r="J23" s="39"/>
      <c r="K23" s="38"/>
      <c r="L23" s="38"/>
      <c r="M23" s="37"/>
      <c r="N23" s="37"/>
      <c r="O23" s="37"/>
      <c r="P23" s="38"/>
      <c r="Q23" s="37"/>
      <c r="R23" s="37"/>
      <c r="S23" s="39"/>
      <c r="T23" s="40"/>
      <c r="U23" s="38"/>
      <c r="V23" s="40"/>
    </row>
    <row r="24" spans="1:22" ht="12.75">
      <c r="A24" s="31">
        <v>17</v>
      </c>
      <c r="B24" s="1" t="s">
        <v>32</v>
      </c>
      <c r="C24" s="3" t="s">
        <v>55</v>
      </c>
      <c r="D24" s="34">
        <v>1898.73</v>
      </c>
      <c r="E24" s="34">
        <v>1898.73</v>
      </c>
      <c r="F24" s="34">
        <v>1898.73</v>
      </c>
      <c r="G24" s="41">
        <f t="shared" si="0"/>
        <v>5696.1900000000005</v>
      </c>
      <c r="H24" s="36"/>
      <c r="I24" s="39"/>
      <c r="J24" s="39"/>
      <c r="K24" s="38"/>
      <c r="L24" s="38"/>
      <c r="M24" s="37"/>
      <c r="N24" s="37"/>
      <c r="O24" s="37"/>
      <c r="P24" s="38"/>
      <c r="Q24" s="37"/>
      <c r="R24" s="37"/>
      <c r="S24" s="39"/>
      <c r="T24" s="40"/>
      <c r="U24" s="38"/>
      <c r="V24" s="40"/>
    </row>
    <row r="25" spans="1:22" ht="12.75">
      <c r="A25" s="31">
        <v>18</v>
      </c>
      <c r="B25" s="1" t="s">
        <v>33</v>
      </c>
      <c r="C25" s="3" t="s">
        <v>55</v>
      </c>
      <c r="D25" s="42">
        <v>1265.82</v>
      </c>
      <c r="E25" s="42">
        <v>1265.82</v>
      </c>
      <c r="F25" s="42">
        <v>1265.82</v>
      </c>
      <c r="G25" s="41">
        <f t="shared" si="0"/>
        <v>3797.46</v>
      </c>
      <c r="H25" s="36"/>
      <c r="I25" s="39"/>
      <c r="J25" s="39"/>
      <c r="K25" s="38"/>
      <c r="L25" s="38"/>
      <c r="M25" s="37"/>
      <c r="N25" s="37"/>
      <c r="O25" s="37"/>
      <c r="P25" s="38"/>
      <c r="Q25" s="37"/>
      <c r="R25" s="37"/>
      <c r="S25" s="39"/>
      <c r="T25" s="40"/>
      <c r="U25" s="38"/>
      <c r="V25" s="40"/>
    </row>
    <row r="26" spans="1:22" ht="24" customHeight="1">
      <c r="A26" s="31">
        <v>19</v>
      </c>
      <c r="B26" s="4" t="s">
        <v>124</v>
      </c>
      <c r="C26" s="3" t="s">
        <v>55</v>
      </c>
      <c r="D26" s="42">
        <v>1265.82</v>
      </c>
      <c r="E26" s="42">
        <v>1265.82</v>
      </c>
      <c r="F26" s="42">
        <v>1265.82</v>
      </c>
      <c r="G26" s="41">
        <f t="shared" si="0"/>
        <v>3797.46</v>
      </c>
      <c r="H26" s="36"/>
      <c r="I26" s="37"/>
      <c r="J26" s="37"/>
      <c r="K26" s="38"/>
      <c r="L26" s="38"/>
      <c r="M26" s="37"/>
      <c r="N26" s="37"/>
      <c r="O26" s="37"/>
      <c r="P26" s="38"/>
      <c r="Q26" s="37"/>
      <c r="R26" s="37"/>
      <c r="S26" s="39"/>
      <c r="T26" s="40"/>
      <c r="U26" s="38"/>
      <c r="V26" s="40"/>
    </row>
    <row r="27" spans="1:22" ht="12.75">
      <c r="A27" s="31">
        <v>20</v>
      </c>
      <c r="B27" s="1" t="s">
        <v>34</v>
      </c>
      <c r="C27" s="3" t="s">
        <v>55</v>
      </c>
      <c r="D27" s="34">
        <v>1898.73</v>
      </c>
      <c r="E27" s="34">
        <v>1898.73</v>
      </c>
      <c r="F27" s="34">
        <v>1898.73</v>
      </c>
      <c r="G27" s="41">
        <f t="shared" si="0"/>
        <v>5696.1900000000005</v>
      </c>
      <c r="H27" s="36"/>
      <c r="I27" s="39"/>
      <c r="J27" s="39"/>
      <c r="K27" s="38"/>
      <c r="L27" s="38"/>
      <c r="M27" s="37"/>
      <c r="N27" s="37"/>
      <c r="O27" s="37"/>
      <c r="P27" s="38"/>
      <c r="Q27" s="37"/>
      <c r="R27" s="37"/>
      <c r="S27" s="39"/>
      <c r="T27" s="40"/>
      <c r="U27" s="38"/>
      <c r="V27" s="40"/>
    </row>
    <row r="28" spans="1:22" ht="12.75">
      <c r="A28" s="31">
        <v>21</v>
      </c>
      <c r="B28" s="1" t="s">
        <v>35</v>
      </c>
      <c r="C28" s="3" t="s">
        <v>55</v>
      </c>
      <c r="D28" s="34">
        <v>1898.73</v>
      </c>
      <c r="E28" s="34">
        <v>1898.73</v>
      </c>
      <c r="F28" s="34">
        <v>1898.73</v>
      </c>
      <c r="G28" s="41">
        <f t="shared" si="0"/>
        <v>5696.1900000000005</v>
      </c>
      <c r="H28" s="36"/>
      <c r="I28" s="39"/>
      <c r="J28" s="39"/>
      <c r="K28" s="38"/>
      <c r="L28" s="38"/>
      <c r="M28" s="37"/>
      <c r="N28" s="37"/>
      <c r="O28" s="37"/>
      <c r="P28" s="38"/>
      <c r="Q28" s="37"/>
      <c r="R28" s="37"/>
      <c r="S28" s="39"/>
      <c r="T28" s="40"/>
      <c r="U28" s="38"/>
      <c r="V28" s="40"/>
    </row>
    <row r="29" spans="1:22" ht="12.75">
      <c r="A29" s="31">
        <v>22</v>
      </c>
      <c r="B29" s="1" t="s">
        <v>36</v>
      </c>
      <c r="C29" s="3" t="s">
        <v>55</v>
      </c>
      <c r="D29" s="34">
        <v>1898.73</v>
      </c>
      <c r="E29" s="34">
        <v>1898.73</v>
      </c>
      <c r="F29" s="34">
        <v>1898.73</v>
      </c>
      <c r="G29" s="41">
        <f t="shared" si="0"/>
        <v>5696.1900000000005</v>
      </c>
      <c r="H29" s="36"/>
      <c r="I29" s="39"/>
      <c r="J29" s="39"/>
      <c r="K29" s="38"/>
      <c r="L29" s="38"/>
      <c r="M29" s="37"/>
      <c r="N29" s="37"/>
      <c r="O29" s="37"/>
      <c r="P29" s="38"/>
      <c r="Q29" s="37"/>
      <c r="R29" s="37"/>
      <c r="S29" s="39"/>
      <c r="T29" s="40"/>
      <c r="U29" s="38"/>
      <c r="V29" s="40"/>
    </row>
    <row r="30" spans="1:22" ht="10.5" customHeight="1">
      <c r="A30" s="31">
        <v>23</v>
      </c>
      <c r="B30" s="5" t="s">
        <v>125</v>
      </c>
      <c r="C30" s="3" t="s">
        <v>55</v>
      </c>
      <c r="D30" s="42">
        <v>1265.82</v>
      </c>
      <c r="E30" s="42">
        <v>1265.82</v>
      </c>
      <c r="F30" s="42">
        <v>1265.82</v>
      </c>
      <c r="G30" s="41">
        <f t="shared" si="0"/>
        <v>3797.46</v>
      </c>
      <c r="H30" s="36"/>
      <c r="I30" s="39"/>
      <c r="J30" s="39"/>
      <c r="K30" s="38"/>
      <c r="L30" s="38"/>
      <c r="M30" s="37"/>
      <c r="N30" s="37"/>
      <c r="O30" s="37"/>
      <c r="P30" s="38"/>
      <c r="Q30" s="37"/>
      <c r="R30" s="37"/>
      <c r="S30" s="39"/>
      <c r="T30" s="40"/>
      <c r="U30" s="38"/>
      <c r="V30" s="40"/>
    </row>
    <row r="31" spans="1:22" ht="12.75">
      <c r="A31" s="31">
        <v>24</v>
      </c>
      <c r="B31" s="1" t="s">
        <v>37</v>
      </c>
      <c r="C31" s="3" t="s">
        <v>55</v>
      </c>
      <c r="D31" s="34">
        <v>1898.73</v>
      </c>
      <c r="E31" s="34">
        <v>1898.73</v>
      </c>
      <c r="F31" s="34">
        <v>1898.73</v>
      </c>
      <c r="G31" s="41">
        <f t="shared" si="0"/>
        <v>5696.1900000000005</v>
      </c>
      <c r="H31" s="36"/>
      <c r="I31" s="39"/>
      <c r="J31" s="39"/>
      <c r="K31" s="38"/>
      <c r="L31" s="38"/>
      <c r="M31" s="37"/>
      <c r="N31" s="37"/>
      <c r="O31" s="37"/>
      <c r="P31" s="38"/>
      <c r="Q31" s="37"/>
      <c r="R31" s="37"/>
      <c r="S31" s="39"/>
      <c r="T31" s="40"/>
      <c r="U31" s="38"/>
      <c r="V31" s="40"/>
    </row>
    <row r="32" spans="1:22" ht="12.75">
      <c r="A32" s="31">
        <v>25</v>
      </c>
      <c r="B32" s="1" t="s">
        <v>38</v>
      </c>
      <c r="C32" s="3" t="s">
        <v>55</v>
      </c>
      <c r="D32" s="34">
        <v>1898.73</v>
      </c>
      <c r="E32" s="34">
        <v>1898.73</v>
      </c>
      <c r="F32" s="34">
        <v>1898.73</v>
      </c>
      <c r="G32" s="41">
        <f t="shared" si="0"/>
        <v>5696.1900000000005</v>
      </c>
      <c r="H32" s="36"/>
      <c r="I32" s="39"/>
      <c r="J32" s="39"/>
      <c r="K32" s="38"/>
      <c r="L32" s="38"/>
      <c r="M32" s="37"/>
      <c r="N32" s="37"/>
      <c r="O32" s="37"/>
      <c r="P32" s="38"/>
      <c r="Q32" s="37"/>
      <c r="R32" s="37"/>
      <c r="S32" s="39"/>
      <c r="T32" s="40"/>
      <c r="U32" s="38"/>
      <c r="V32" s="40"/>
    </row>
    <row r="33" spans="1:22" ht="12.75">
      <c r="A33" s="31">
        <v>26</v>
      </c>
      <c r="B33" s="1" t="s">
        <v>39</v>
      </c>
      <c r="C33" s="3" t="s">
        <v>55</v>
      </c>
      <c r="D33" s="34">
        <v>1898.73</v>
      </c>
      <c r="E33" s="34">
        <v>1898.73</v>
      </c>
      <c r="F33" s="34">
        <v>1898.73</v>
      </c>
      <c r="G33" s="41">
        <f t="shared" si="0"/>
        <v>5696.1900000000005</v>
      </c>
      <c r="H33" s="36"/>
      <c r="I33" s="39"/>
      <c r="J33" s="39"/>
      <c r="K33" s="38"/>
      <c r="L33" s="38"/>
      <c r="M33" s="37"/>
      <c r="N33" s="37"/>
      <c r="O33" s="37"/>
      <c r="P33" s="38"/>
      <c r="Q33" s="37"/>
      <c r="R33" s="37"/>
      <c r="S33" s="39"/>
      <c r="T33" s="40"/>
      <c r="U33" s="38"/>
      <c r="V33" s="40"/>
    </row>
    <row r="34" spans="1:22" ht="11.25" customHeight="1">
      <c r="A34" s="31">
        <v>27</v>
      </c>
      <c r="B34" s="5" t="s">
        <v>126</v>
      </c>
      <c r="C34" s="3" t="s">
        <v>55</v>
      </c>
      <c r="D34" s="34">
        <v>1898.73</v>
      </c>
      <c r="E34" s="34">
        <v>1898.73</v>
      </c>
      <c r="F34" s="34">
        <v>1898.73</v>
      </c>
      <c r="G34" s="41">
        <f t="shared" si="0"/>
        <v>5696.1900000000005</v>
      </c>
      <c r="H34" s="36"/>
      <c r="I34" s="39"/>
      <c r="J34" s="39"/>
      <c r="K34" s="38"/>
      <c r="L34" s="38"/>
      <c r="M34" s="37"/>
      <c r="N34" s="37"/>
      <c r="O34" s="37"/>
      <c r="P34" s="38"/>
      <c r="Q34" s="37"/>
      <c r="R34" s="37"/>
      <c r="S34" s="39"/>
      <c r="T34" s="40"/>
      <c r="U34" s="38"/>
      <c r="V34" s="40"/>
    </row>
    <row r="35" spans="1:22" ht="12.75">
      <c r="A35" s="31">
        <v>28</v>
      </c>
      <c r="B35" s="1" t="s">
        <v>40</v>
      </c>
      <c r="C35" s="3" t="s">
        <v>55</v>
      </c>
      <c r="D35" s="34">
        <v>1898.73</v>
      </c>
      <c r="E35" s="34">
        <v>1898.73</v>
      </c>
      <c r="F35" s="34">
        <v>1898.73</v>
      </c>
      <c r="G35" s="41">
        <f t="shared" si="0"/>
        <v>5696.1900000000005</v>
      </c>
      <c r="H35" s="36"/>
      <c r="I35" s="39"/>
      <c r="J35" s="39"/>
      <c r="K35" s="38"/>
      <c r="L35" s="38"/>
      <c r="M35" s="37"/>
      <c r="N35" s="37"/>
      <c r="O35" s="37"/>
      <c r="P35" s="38"/>
      <c r="Q35" s="37"/>
      <c r="R35" s="37"/>
      <c r="S35" s="39"/>
      <c r="T35" s="40"/>
      <c r="U35" s="38"/>
      <c r="V35" s="40"/>
    </row>
    <row r="36" spans="1:22" ht="13.5" thickBot="1">
      <c r="A36" s="43">
        <v>29</v>
      </c>
      <c r="B36" s="2" t="s">
        <v>41</v>
      </c>
      <c r="C36" s="44" t="s">
        <v>55</v>
      </c>
      <c r="D36" s="34">
        <v>1898.73</v>
      </c>
      <c r="E36" s="34">
        <v>1898.73</v>
      </c>
      <c r="F36" s="34">
        <v>1898.73</v>
      </c>
      <c r="G36" s="45">
        <f t="shared" si="0"/>
        <v>5696.1900000000005</v>
      </c>
      <c r="H36" s="36"/>
      <c r="I36" s="39"/>
      <c r="J36" s="39"/>
      <c r="K36" s="38"/>
      <c r="L36" s="38"/>
      <c r="M36" s="37"/>
      <c r="N36" s="37"/>
      <c r="O36" s="37"/>
      <c r="P36" s="38"/>
      <c r="Q36" s="37"/>
      <c r="R36" s="37"/>
      <c r="S36" s="39"/>
      <c r="T36" s="40"/>
      <c r="U36" s="38"/>
      <c r="V36" s="40"/>
    </row>
    <row r="37" spans="1:22" ht="13.5" thickBot="1">
      <c r="A37" s="46"/>
      <c r="B37" s="47" t="s">
        <v>127</v>
      </c>
      <c r="C37" s="48"/>
      <c r="D37" s="49">
        <f>SUM(D8:D36)</f>
        <v>50000.00000000002</v>
      </c>
      <c r="E37" s="49">
        <f>SUM(E8:E36)</f>
        <v>50000.00000000002</v>
      </c>
      <c r="F37" s="49">
        <f>SUM(F8:F36)</f>
        <v>50000.00000000002</v>
      </c>
      <c r="G37" s="50">
        <f>SUM(G8:G36)</f>
        <v>150000.00000000003</v>
      </c>
      <c r="H37" s="51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</row>
    <row r="38" spans="1:18" ht="12.75">
      <c r="A38" s="17"/>
      <c r="B38" s="17"/>
      <c r="C38" s="17"/>
      <c r="D38" s="17"/>
      <c r="E38" s="23"/>
      <c r="F38" s="23"/>
      <c r="G38" s="23"/>
      <c r="H38" s="23"/>
      <c r="I38" s="23"/>
      <c r="J38" s="23"/>
      <c r="K38" s="23"/>
      <c r="L38" s="23"/>
      <c r="M38" s="23"/>
      <c r="N38" s="17"/>
      <c r="O38" s="17"/>
      <c r="P38" s="17"/>
      <c r="Q38" s="17"/>
      <c r="R38" s="17"/>
    </row>
    <row r="39" spans="1:18" ht="12.75">
      <c r="A39" s="17"/>
      <c r="B39" s="53" t="s">
        <v>193</v>
      </c>
      <c r="C39" s="54">
        <v>301000</v>
      </c>
      <c r="D39" s="17"/>
      <c r="E39" s="23"/>
      <c r="F39" s="23"/>
      <c r="G39" s="23"/>
      <c r="H39" s="23"/>
      <c r="I39" s="23"/>
      <c r="J39" s="23"/>
      <c r="K39" s="23"/>
      <c r="L39" s="23"/>
      <c r="M39" s="23"/>
      <c r="N39" s="17"/>
      <c r="O39" s="17"/>
      <c r="P39" s="17"/>
      <c r="Q39" s="17"/>
      <c r="R39" s="17"/>
    </row>
    <row r="40" spans="1:18" ht="12.75">
      <c r="A40" s="17"/>
      <c r="B40" s="53" t="s">
        <v>128</v>
      </c>
      <c r="C40" s="54">
        <v>195152.18</v>
      </c>
      <c r="D40" s="17"/>
      <c r="E40" s="23"/>
      <c r="F40" s="23"/>
      <c r="G40" s="23"/>
      <c r="H40" s="23"/>
      <c r="I40" s="23"/>
      <c r="J40" s="23"/>
      <c r="K40" s="23"/>
      <c r="L40" s="23"/>
      <c r="M40" s="23"/>
      <c r="N40" s="17"/>
      <c r="O40" s="17"/>
      <c r="P40" s="17"/>
      <c r="Q40" s="17"/>
      <c r="R40" s="17"/>
    </row>
    <row r="41" spans="1:18" ht="12.75">
      <c r="A41" s="17"/>
      <c r="B41" s="53" t="s">
        <v>129</v>
      </c>
      <c r="C41" s="54">
        <v>105847.82</v>
      </c>
      <c r="D41" s="17"/>
      <c r="E41" s="23"/>
      <c r="F41" s="23"/>
      <c r="G41" s="23"/>
      <c r="H41" s="23"/>
      <c r="I41" s="23"/>
      <c r="J41" s="23"/>
      <c r="K41" s="23"/>
      <c r="L41" s="23"/>
      <c r="M41" s="23"/>
      <c r="N41" s="17"/>
      <c r="O41" s="17"/>
      <c r="P41" s="17"/>
      <c r="Q41" s="17"/>
      <c r="R41" s="17"/>
    </row>
    <row r="42" spans="1:18" ht="12.75">
      <c r="A42" s="17"/>
      <c r="B42" s="53"/>
      <c r="C42" s="54"/>
      <c r="D42" s="17"/>
      <c r="E42" s="23"/>
      <c r="F42" s="23"/>
      <c r="G42" s="23"/>
      <c r="H42" s="23"/>
      <c r="I42" s="23"/>
      <c r="J42" s="23"/>
      <c r="K42" s="23"/>
      <c r="L42" s="23"/>
      <c r="M42" s="23"/>
      <c r="N42" s="17"/>
      <c r="O42" s="17"/>
      <c r="P42" s="17"/>
      <c r="Q42" s="17"/>
      <c r="R42" s="17"/>
    </row>
    <row r="43" spans="1:18" ht="13.5" thickBot="1">
      <c r="A43" s="17"/>
      <c r="B43" s="16"/>
      <c r="C43" s="21" t="s">
        <v>113</v>
      </c>
      <c r="D43" s="22"/>
      <c r="E43" s="55" t="s">
        <v>130</v>
      </c>
      <c r="F43" s="55"/>
      <c r="G43" s="55"/>
      <c r="H43" s="23"/>
      <c r="I43" s="23"/>
      <c r="J43" s="23"/>
      <c r="K43" s="23"/>
      <c r="L43" s="23"/>
      <c r="M43" s="23"/>
      <c r="N43" s="17"/>
      <c r="O43" s="17"/>
      <c r="P43" s="17"/>
      <c r="Q43" s="17"/>
      <c r="R43" s="17"/>
    </row>
    <row r="44" spans="1:18" ht="24.75" thickBot="1">
      <c r="A44" s="24" t="s">
        <v>114</v>
      </c>
      <c r="B44" s="25" t="s">
        <v>115</v>
      </c>
      <c r="C44" s="26" t="s">
        <v>116</v>
      </c>
      <c r="D44" s="26" t="s">
        <v>117</v>
      </c>
      <c r="E44" s="27" t="s">
        <v>118</v>
      </c>
      <c r="F44" s="27" t="s">
        <v>119</v>
      </c>
      <c r="G44" s="28" t="s">
        <v>120</v>
      </c>
      <c r="H44" s="27" t="s">
        <v>131</v>
      </c>
      <c r="I44" s="56" t="s">
        <v>132</v>
      </c>
      <c r="J44" s="23"/>
      <c r="K44" s="23"/>
      <c r="L44" s="23"/>
      <c r="M44" s="23"/>
      <c r="N44" s="17"/>
      <c r="O44" s="17"/>
      <c r="P44" s="17"/>
      <c r="Q44" s="17"/>
      <c r="R44" s="17"/>
    </row>
    <row r="45" spans="1:18" ht="13.5">
      <c r="A45" s="31">
        <v>1</v>
      </c>
      <c r="B45" s="32" t="s">
        <v>6</v>
      </c>
      <c r="C45" s="33" t="s">
        <v>54</v>
      </c>
      <c r="D45" s="57">
        <v>1880</v>
      </c>
      <c r="E45" s="57">
        <v>1880</v>
      </c>
      <c r="F45" s="57">
        <v>1886</v>
      </c>
      <c r="G45" s="58">
        <f aca="true" t="shared" si="1" ref="G45:G73">SUM(D45:F45)</f>
        <v>5646</v>
      </c>
      <c r="H45" s="59">
        <v>1898.73</v>
      </c>
      <c r="I45" s="60">
        <f>G45+H45</f>
        <v>7544.73</v>
      </c>
      <c r="J45" s="23"/>
      <c r="K45" s="23"/>
      <c r="L45" s="23"/>
      <c r="M45" s="23"/>
      <c r="N45" s="17"/>
      <c r="O45" s="17"/>
      <c r="P45" s="17"/>
      <c r="Q45" s="17"/>
      <c r="R45" s="17"/>
    </row>
    <row r="46" spans="1:18" ht="13.5">
      <c r="A46" s="31">
        <v>2</v>
      </c>
      <c r="B46" s="1" t="s">
        <v>7</v>
      </c>
      <c r="C46" s="3" t="s">
        <v>55</v>
      </c>
      <c r="D46" s="61">
        <v>1896</v>
      </c>
      <c r="E46" s="61">
        <v>1888</v>
      </c>
      <c r="F46" s="61">
        <v>1880</v>
      </c>
      <c r="G46" s="58">
        <f t="shared" si="1"/>
        <v>5664</v>
      </c>
      <c r="H46" s="59">
        <v>1898.73</v>
      </c>
      <c r="I46" s="62">
        <f>G46+H46</f>
        <v>7562.73</v>
      </c>
      <c r="J46" s="23"/>
      <c r="K46" s="23"/>
      <c r="L46" s="23"/>
      <c r="M46" s="23"/>
      <c r="N46" s="17"/>
      <c r="O46" s="17"/>
      <c r="P46" s="17"/>
      <c r="Q46" s="17"/>
      <c r="R46" s="17"/>
    </row>
    <row r="47" spans="1:18" ht="11.25" customHeight="1">
      <c r="A47" s="31">
        <v>3</v>
      </c>
      <c r="B47" s="5" t="s">
        <v>121</v>
      </c>
      <c r="C47" s="3" t="s">
        <v>55</v>
      </c>
      <c r="D47" s="61">
        <v>1268</v>
      </c>
      <c r="E47" s="61">
        <v>1814</v>
      </c>
      <c r="F47" s="61">
        <v>1838.6</v>
      </c>
      <c r="G47" s="58">
        <f t="shared" si="1"/>
        <v>4920.6</v>
      </c>
      <c r="H47" s="59">
        <v>1898.73</v>
      </c>
      <c r="I47" s="62">
        <f aca="true" t="shared" si="2" ref="I47:I74">G47+H47</f>
        <v>6819.33</v>
      </c>
      <c r="J47" s="23"/>
      <c r="K47" s="23"/>
      <c r="L47" s="23"/>
      <c r="M47" s="23"/>
      <c r="N47" s="17"/>
      <c r="O47" s="17"/>
      <c r="P47" s="17"/>
      <c r="Q47" s="17"/>
      <c r="R47" s="17"/>
    </row>
    <row r="48" spans="1:18" ht="13.5">
      <c r="A48" s="31">
        <v>4</v>
      </c>
      <c r="B48" s="1" t="s">
        <v>9</v>
      </c>
      <c r="C48" s="3" t="s">
        <v>55</v>
      </c>
      <c r="D48" s="61">
        <v>1881</v>
      </c>
      <c r="E48" s="61">
        <v>1825</v>
      </c>
      <c r="F48" s="61">
        <v>1738</v>
      </c>
      <c r="G48" s="58">
        <f t="shared" si="1"/>
        <v>5444</v>
      </c>
      <c r="H48" s="59">
        <v>1898.73</v>
      </c>
      <c r="I48" s="62">
        <f t="shared" si="2"/>
        <v>7342.73</v>
      </c>
      <c r="J48" s="23"/>
      <c r="K48" s="23"/>
      <c r="L48" s="23"/>
      <c r="M48" s="23"/>
      <c r="N48" s="17"/>
      <c r="O48" s="17"/>
      <c r="P48" s="17"/>
      <c r="Q48" s="17"/>
      <c r="R48" s="17"/>
    </row>
    <row r="49" spans="1:18" ht="13.5">
      <c r="A49" s="31">
        <v>5</v>
      </c>
      <c r="B49" s="1" t="s">
        <v>11</v>
      </c>
      <c r="C49" s="3" t="s">
        <v>55</v>
      </c>
      <c r="D49" s="61">
        <v>1883.2</v>
      </c>
      <c r="E49" s="61">
        <v>1894.2</v>
      </c>
      <c r="F49" s="61">
        <v>1895</v>
      </c>
      <c r="G49" s="58">
        <f t="shared" si="1"/>
        <v>5672.4</v>
      </c>
      <c r="H49" s="59">
        <v>1898.73</v>
      </c>
      <c r="I49" s="62">
        <f t="shared" si="2"/>
        <v>7571.129999999999</v>
      </c>
      <c r="J49" s="23"/>
      <c r="K49" s="23"/>
      <c r="L49" s="23"/>
      <c r="M49" s="23"/>
      <c r="N49" s="17"/>
      <c r="O49" s="17"/>
      <c r="P49" s="17"/>
      <c r="Q49" s="17"/>
      <c r="R49" s="17"/>
    </row>
    <row r="50" spans="1:18" ht="13.5">
      <c r="A50" s="31">
        <v>6</v>
      </c>
      <c r="B50" s="1" t="s">
        <v>13</v>
      </c>
      <c r="C50" s="3" t="s">
        <v>55</v>
      </c>
      <c r="D50" s="61">
        <v>1264</v>
      </c>
      <c r="E50" s="61">
        <v>1260</v>
      </c>
      <c r="F50" s="61">
        <v>0</v>
      </c>
      <c r="G50" s="58">
        <f t="shared" si="1"/>
        <v>2524</v>
      </c>
      <c r="H50" s="63">
        <v>0</v>
      </c>
      <c r="I50" s="62">
        <f t="shared" si="2"/>
        <v>2524</v>
      </c>
      <c r="J50" s="23"/>
      <c r="K50" s="23"/>
      <c r="L50" s="23"/>
      <c r="M50" s="23"/>
      <c r="N50" s="17"/>
      <c r="O50" s="17"/>
      <c r="P50" s="17"/>
      <c r="Q50" s="17"/>
      <c r="R50" s="17"/>
    </row>
    <row r="51" spans="1:18" ht="13.5">
      <c r="A51" s="31">
        <v>7</v>
      </c>
      <c r="B51" s="1" t="s">
        <v>15</v>
      </c>
      <c r="C51" s="3" t="s">
        <v>55</v>
      </c>
      <c r="D51" s="61">
        <v>1254</v>
      </c>
      <c r="E51" s="61">
        <v>1246</v>
      </c>
      <c r="F51" s="61">
        <v>1255</v>
      </c>
      <c r="G51" s="58">
        <f t="shared" si="1"/>
        <v>3755</v>
      </c>
      <c r="H51" s="63">
        <v>1265.82</v>
      </c>
      <c r="I51" s="62">
        <f t="shared" si="2"/>
        <v>5020.82</v>
      </c>
      <c r="J51" s="23"/>
      <c r="K51" s="23"/>
      <c r="L51" s="23"/>
      <c r="M51" s="23"/>
      <c r="N51" s="17"/>
      <c r="O51" s="17"/>
      <c r="P51" s="17"/>
      <c r="Q51" s="17"/>
      <c r="R51" s="17"/>
    </row>
    <row r="52" spans="1:18" ht="13.5">
      <c r="A52" s="31">
        <v>8</v>
      </c>
      <c r="B52" s="1" t="s">
        <v>17</v>
      </c>
      <c r="C52" s="3" t="s">
        <v>56</v>
      </c>
      <c r="D52" s="61">
        <v>1582</v>
      </c>
      <c r="E52" s="61">
        <v>1574</v>
      </c>
      <c r="F52" s="61">
        <v>1573</v>
      </c>
      <c r="G52" s="58">
        <f t="shared" si="1"/>
        <v>4729</v>
      </c>
      <c r="H52" s="63">
        <v>1582.33</v>
      </c>
      <c r="I52" s="62">
        <f t="shared" si="2"/>
        <v>6311.33</v>
      </c>
      <c r="J52" s="23"/>
      <c r="K52" s="23"/>
      <c r="L52" s="23"/>
      <c r="M52" s="23"/>
      <c r="N52" s="17"/>
      <c r="O52" s="17"/>
      <c r="P52" s="17"/>
      <c r="Q52" s="17"/>
      <c r="R52" s="17"/>
    </row>
    <row r="53" spans="1:18" ht="16.5" customHeight="1">
      <c r="A53" s="31">
        <v>9</v>
      </c>
      <c r="B53" s="5" t="s">
        <v>122</v>
      </c>
      <c r="C53" s="3" t="s">
        <v>55</v>
      </c>
      <c r="D53" s="61">
        <v>1263</v>
      </c>
      <c r="E53" s="61">
        <v>1264</v>
      </c>
      <c r="F53" s="61">
        <v>1264</v>
      </c>
      <c r="G53" s="58">
        <f t="shared" si="1"/>
        <v>3791</v>
      </c>
      <c r="H53" s="63">
        <v>1265.82</v>
      </c>
      <c r="I53" s="62">
        <f t="shared" si="2"/>
        <v>5056.82</v>
      </c>
      <c r="J53" s="23"/>
      <c r="K53" s="23"/>
      <c r="L53" s="23"/>
      <c r="M53" s="23"/>
      <c r="N53" s="17"/>
      <c r="O53" s="17"/>
      <c r="P53" s="17"/>
      <c r="Q53" s="17"/>
      <c r="R53" s="17"/>
    </row>
    <row r="54" spans="1:18" ht="13.5">
      <c r="A54" s="31">
        <v>10</v>
      </c>
      <c r="B54" s="1" t="s">
        <v>19</v>
      </c>
      <c r="C54" s="3" t="s">
        <v>55</v>
      </c>
      <c r="D54" s="61">
        <v>1884</v>
      </c>
      <c r="E54" s="61">
        <v>1890</v>
      </c>
      <c r="F54" s="61">
        <v>1898</v>
      </c>
      <c r="G54" s="58">
        <f t="shared" si="1"/>
        <v>5672</v>
      </c>
      <c r="H54" s="59">
        <v>1898.73</v>
      </c>
      <c r="I54" s="62">
        <f t="shared" si="2"/>
        <v>7570.73</v>
      </c>
      <c r="J54" s="23"/>
      <c r="K54" s="23"/>
      <c r="L54" s="23"/>
      <c r="M54" s="23"/>
      <c r="N54" s="17"/>
      <c r="O54" s="17"/>
      <c r="P54" s="17"/>
      <c r="Q54" s="17"/>
      <c r="R54" s="17"/>
    </row>
    <row r="55" spans="1:18" ht="13.5">
      <c r="A55" s="31">
        <v>11</v>
      </c>
      <c r="B55" s="1" t="s">
        <v>75</v>
      </c>
      <c r="C55" s="3" t="s">
        <v>55</v>
      </c>
      <c r="D55" s="61">
        <v>1879</v>
      </c>
      <c r="E55" s="61">
        <v>1888</v>
      </c>
      <c r="F55" s="61">
        <v>1884</v>
      </c>
      <c r="G55" s="58">
        <f t="shared" si="1"/>
        <v>5651</v>
      </c>
      <c r="H55" s="59">
        <v>1898.73</v>
      </c>
      <c r="I55" s="62">
        <f t="shared" si="2"/>
        <v>7549.73</v>
      </c>
      <c r="J55" s="23"/>
      <c r="K55" s="23"/>
      <c r="L55" s="23"/>
      <c r="M55" s="23"/>
      <c r="N55" s="17"/>
      <c r="O55" s="17"/>
      <c r="P55" s="17"/>
      <c r="Q55" s="17"/>
      <c r="R55" s="17"/>
    </row>
    <row r="56" spans="1:18" ht="13.5">
      <c r="A56" s="31">
        <v>12</v>
      </c>
      <c r="B56" s="2" t="s">
        <v>24</v>
      </c>
      <c r="C56" s="3" t="s">
        <v>55</v>
      </c>
      <c r="D56" s="64">
        <v>1264</v>
      </c>
      <c r="E56" s="64">
        <v>1262</v>
      </c>
      <c r="F56" s="64">
        <v>1255</v>
      </c>
      <c r="G56" s="58">
        <f t="shared" si="1"/>
        <v>3781</v>
      </c>
      <c r="H56" s="63">
        <v>1265.82</v>
      </c>
      <c r="I56" s="62">
        <f t="shared" si="2"/>
        <v>5046.82</v>
      </c>
      <c r="J56" s="23"/>
      <c r="K56" s="23"/>
      <c r="L56" s="23"/>
      <c r="M56" s="23"/>
      <c r="N56" s="17"/>
      <c r="O56" s="17"/>
      <c r="P56" s="17"/>
      <c r="Q56" s="17"/>
      <c r="R56" s="17"/>
    </row>
    <row r="57" spans="1:18" ht="13.5">
      <c r="A57" s="31">
        <v>13</v>
      </c>
      <c r="B57" s="1" t="s">
        <v>23</v>
      </c>
      <c r="C57" s="3" t="s">
        <v>56</v>
      </c>
      <c r="D57" s="61">
        <v>1567</v>
      </c>
      <c r="E57" s="61">
        <v>1574</v>
      </c>
      <c r="F57" s="61">
        <v>1490</v>
      </c>
      <c r="G57" s="58">
        <f t="shared" si="1"/>
        <v>4631</v>
      </c>
      <c r="H57" s="63">
        <v>1582.33</v>
      </c>
      <c r="I57" s="62">
        <f t="shared" si="2"/>
        <v>6213.33</v>
      </c>
      <c r="J57" s="23"/>
      <c r="K57" s="23"/>
      <c r="L57" s="23"/>
      <c r="M57" s="23"/>
      <c r="N57" s="17"/>
      <c r="O57" s="17"/>
      <c r="P57" s="17"/>
      <c r="Q57" s="17"/>
      <c r="R57" s="17"/>
    </row>
    <row r="58" spans="1:18" ht="12" customHeight="1">
      <c r="A58" s="31">
        <v>14</v>
      </c>
      <c r="B58" s="5" t="s">
        <v>133</v>
      </c>
      <c r="C58" s="3" t="s">
        <v>55</v>
      </c>
      <c r="D58" s="61">
        <v>1889.6</v>
      </c>
      <c r="E58" s="61">
        <v>1859.8</v>
      </c>
      <c r="F58" s="61">
        <v>1893.4</v>
      </c>
      <c r="G58" s="58">
        <f t="shared" si="1"/>
        <v>5642.799999999999</v>
      </c>
      <c r="H58" s="59">
        <v>1898.73</v>
      </c>
      <c r="I58" s="62">
        <f t="shared" si="2"/>
        <v>7541.529999999999</v>
      </c>
      <c r="J58" s="23"/>
      <c r="K58" s="23"/>
      <c r="L58" s="23"/>
      <c r="M58" s="23"/>
      <c r="N58" s="17"/>
      <c r="O58" s="17"/>
      <c r="P58" s="17"/>
      <c r="Q58" s="17"/>
      <c r="R58" s="17"/>
    </row>
    <row r="59" spans="1:18" ht="13.5">
      <c r="A59" s="31">
        <v>15</v>
      </c>
      <c r="B59" s="1" t="s">
        <v>26</v>
      </c>
      <c r="C59" s="3" t="s">
        <v>55</v>
      </c>
      <c r="D59" s="61">
        <v>1870</v>
      </c>
      <c r="E59" s="61">
        <v>1892</v>
      </c>
      <c r="F59" s="61">
        <v>1885</v>
      </c>
      <c r="G59" s="58">
        <f t="shared" si="1"/>
        <v>5647</v>
      </c>
      <c r="H59" s="59">
        <v>1898.73</v>
      </c>
      <c r="I59" s="62">
        <f t="shared" si="2"/>
        <v>7545.73</v>
      </c>
      <c r="J59" s="23"/>
      <c r="K59" s="23"/>
      <c r="L59" s="23"/>
      <c r="M59" s="23"/>
      <c r="N59" s="17"/>
      <c r="O59" s="17"/>
      <c r="P59" s="17"/>
      <c r="Q59" s="17"/>
      <c r="R59" s="17"/>
    </row>
    <row r="60" spans="1:18" ht="13.5">
      <c r="A60" s="31">
        <v>16</v>
      </c>
      <c r="B60" s="1" t="s">
        <v>28</v>
      </c>
      <c r="C60" s="3" t="s">
        <v>55</v>
      </c>
      <c r="D60" s="61">
        <v>1845</v>
      </c>
      <c r="E60" s="61">
        <v>1885</v>
      </c>
      <c r="F60" s="61">
        <v>1851</v>
      </c>
      <c r="G60" s="58">
        <f t="shared" si="1"/>
        <v>5581</v>
      </c>
      <c r="H60" s="59">
        <v>1898.73</v>
      </c>
      <c r="I60" s="62">
        <f t="shared" si="2"/>
        <v>7479.73</v>
      </c>
      <c r="J60" s="23"/>
      <c r="K60" s="23"/>
      <c r="L60" s="23"/>
      <c r="M60" s="23"/>
      <c r="N60" s="17"/>
      <c r="O60" s="17"/>
      <c r="P60" s="17"/>
      <c r="Q60" s="17"/>
      <c r="R60" s="17"/>
    </row>
    <row r="61" spans="1:18" ht="13.5">
      <c r="A61" s="31">
        <v>17</v>
      </c>
      <c r="B61" s="1" t="s">
        <v>32</v>
      </c>
      <c r="C61" s="3" t="s">
        <v>55</v>
      </c>
      <c r="D61" s="61">
        <v>1888</v>
      </c>
      <c r="E61" s="61">
        <v>1878</v>
      </c>
      <c r="F61" s="61">
        <v>1886</v>
      </c>
      <c r="G61" s="58">
        <f t="shared" si="1"/>
        <v>5652</v>
      </c>
      <c r="H61" s="59">
        <v>1898.73</v>
      </c>
      <c r="I61" s="62">
        <f t="shared" si="2"/>
        <v>7550.73</v>
      </c>
      <c r="J61" s="23"/>
      <c r="K61" s="23"/>
      <c r="L61" s="23"/>
      <c r="M61" s="23"/>
      <c r="N61" s="17"/>
      <c r="O61" s="17"/>
      <c r="P61" s="17"/>
      <c r="Q61" s="17"/>
      <c r="R61" s="17"/>
    </row>
    <row r="62" spans="1:18" ht="13.5">
      <c r="A62" s="31">
        <v>18</v>
      </c>
      <c r="B62" s="1" t="s">
        <v>33</v>
      </c>
      <c r="C62" s="3" t="s">
        <v>55</v>
      </c>
      <c r="D62" s="61">
        <v>1254</v>
      </c>
      <c r="E62" s="61">
        <v>1223</v>
      </c>
      <c r="F62" s="61">
        <v>1223</v>
      </c>
      <c r="G62" s="58">
        <f t="shared" si="1"/>
        <v>3700</v>
      </c>
      <c r="H62" s="63">
        <v>1265.82</v>
      </c>
      <c r="I62" s="62">
        <f t="shared" si="2"/>
        <v>4965.82</v>
      </c>
      <c r="J62" s="23"/>
      <c r="K62" s="23"/>
      <c r="L62" s="23"/>
      <c r="M62" s="23"/>
      <c r="N62" s="17"/>
      <c r="O62" s="17"/>
      <c r="P62" s="17"/>
      <c r="Q62" s="17"/>
      <c r="R62" s="17"/>
    </row>
    <row r="63" spans="1:18" ht="24.75" customHeight="1">
      <c r="A63" s="31">
        <v>19</v>
      </c>
      <c r="B63" s="4" t="s">
        <v>124</v>
      </c>
      <c r="C63" s="3" t="s">
        <v>55</v>
      </c>
      <c r="D63" s="61">
        <v>1246.2</v>
      </c>
      <c r="E63" s="61">
        <v>1230</v>
      </c>
      <c r="F63" s="61">
        <v>1247</v>
      </c>
      <c r="G63" s="58">
        <f t="shared" si="1"/>
        <v>3723.2</v>
      </c>
      <c r="H63" s="63">
        <v>1265.82</v>
      </c>
      <c r="I63" s="62">
        <f t="shared" si="2"/>
        <v>4989.0199999999995</v>
      </c>
      <c r="J63" s="23"/>
      <c r="K63" s="23"/>
      <c r="L63" s="23"/>
      <c r="M63" s="23"/>
      <c r="N63" s="17"/>
      <c r="O63" s="17"/>
      <c r="P63" s="17"/>
      <c r="Q63" s="17"/>
      <c r="R63" s="17"/>
    </row>
    <row r="64" spans="1:18" ht="13.5">
      <c r="A64" s="31">
        <v>20</v>
      </c>
      <c r="B64" s="1" t="s">
        <v>34</v>
      </c>
      <c r="C64" s="3" t="s">
        <v>55</v>
      </c>
      <c r="D64" s="61">
        <v>1897.4</v>
      </c>
      <c r="E64" s="61">
        <v>1896</v>
      </c>
      <c r="F64" s="61">
        <v>1890</v>
      </c>
      <c r="G64" s="58">
        <f t="shared" si="1"/>
        <v>5683.4</v>
      </c>
      <c r="H64" s="59">
        <v>1898.73</v>
      </c>
      <c r="I64" s="62">
        <f t="shared" si="2"/>
        <v>7582.129999999999</v>
      </c>
      <c r="J64" s="23"/>
      <c r="K64" s="23"/>
      <c r="L64" s="23"/>
      <c r="M64" s="23"/>
      <c r="N64" s="17"/>
      <c r="O64" s="17"/>
      <c r="P64" s="17"/>
      <c r="Q64" s="17"/>
      <c r="R64" s="17"/>
    </row>
    <row r="65" spans="1:18" ht="13.5">
      <c r="A65" s="31">
        <v>21</v>
      </c>
      <c r="B65" s="1" t="s">
        <v>35</v>
      </c>
      <c r="C65" s="3" t="s">
        <v>55</v>
      </c>
      <c r="D65" s="61">
        <v>1892.2</v>
      </c>
      <c r="E65" s="61">
        <v>1881.4</v>
      </c>
      <c r="F65" s="61">
        <v>1877.2</v>
      </c>
      <c r="G65" s="58">
        <f t="shared" si="1"/>
        <v>5650.8</v>
      </c>
      <c r="H65" s="59">
        <v>1898.73</v>
      </c>
      <c r="I65" s="62">
        <f t="shared" si="2"/>
        <v>7549.530000000001</v>
      </c>
      <c r="J65" s="23"/>
      <c r="K65" s="23"/>
      <c r="L65" s="23"/>
      <c r="M65" s="23"/>
      <c r="N65" s="17"/>
      <c r="O65" s="17"/>
      <c r="P65" s="17"/>
      <c r="Q65" s="17"/>
      <c r="R65" s="17"/>
    </row>
    <row r="66" spans="1:18" ht="13.5">
      <c r="A66" s="31">
        <v>22</v>
      </c>
      <c r="B66" s="1" t="s">
        <v>36</v>
      </c>
      <c r="C66" s="3" t="s">
        <v>55</v>
      </c>
      <c r="D66" s="61">
        <v>1894.8</v>
      </c>
      <c r="E66" s="61">
        <v>1896.8</v>
      </c>
      <c r="F66" s="61">
        <v>1893.6</v>
      </c>
      <c r="G66" s="58">
        <f t="shared" si="1"/>
        <v>5685.2</v>
      </c>
      <c r="H66" s="59">
        <v>1898.73</v>
      </c>
      <c r="I66" s="62">
        <f t="shared" si="2"/>
        <v>7583.93</v>
      </c>
      <c r="J66" s="23"/>
      <c r="K66" s="23"/>
      <c r="L66" s="23"/>
      <c r="M66" s="23"/>
      <c r="N66" s="17"/>
      <c r="O66" s="17"/>
      <c r="P66" s="17"/>
      <c r="Q66" s="17"/>
      <c r="R66" s="17"/>
    </row>
    <row r="67" spans="1:18" ht="13.5">
      <c r="A67" s="31">
        <v>23</v>
      </c>
      <c r="B67" s="5" t="s">
        <v>125</v>
      </c>
      <c r="C67" s="3" t="s">
        <v>55</v>
      </c>
      <c r="D67" s="61">
        <v>1263.4</v>
      </c>
      <c r="E67" s="61">
        <v>1235.8</v>
      </c>
      <c r="F67" s="61">
        <v>1234.4</v>
      </c>
      <c r="G67" s="58">
        <f t="shared" si="1"/>
        <v>3733.6</v>
      </c>
      <c r="H67" s="63">
        <v>1265.82</v>
      </c>
      <c r="I67" s="62">
        <f t="shared" si="2"/>
        <v>4999.42</v>
      </c>
      <c r="J67" s="23"/>
      <c r="K67" s="23"/>
      <c r="L67" s="23"/>
      <c r="M67" s="23"/>
      <c r="N67" s="17"/>
      <c r="O67" s="17"/>
      <c r="P67" s="17"/>
      <c r="Q67" s="17"/>
      <c r="R67" s="17"/>
    </row>
    <row r="68" spans="1:18" ht="13.5">
      <c r="A68" s="31">
        <v>24</v>
      </c>
      <c r="B68" s="1" t="s">
        <v>37</v>
      </c>
      <c r="C68" s="3" t="s">
        <v>55</v>
      </c>
      <c r="D68" s="61">
        <v>1894</v>
      </c>
      <c r="E68" s="61">
        <v>1894</v>
      </c>
      <c r="F68" s="61">
        <v>1880</v>
      </c>
      <c r="G68" s="58">
        <f t="shared" si="1"/>
        <v>5668</v>
      </c>
      <c r="H68" s="59">
        <v>1898.73</v>
      </c>
      <c r="I68" s="62">
        <f t="shared" si="2"/>
        <v>7566.73</v>
      </c>
      <c r="J68" s="23"/>
      <c r="K68" s="23"/>
      <c r="L68" s="23"/>
      <c r="M68" s="23"/>
      <c r="N68" s="17"/>
      <c r="O68" s="17"/>
      <c r="P68" s="17"/>
      <c r="Q68" s="17"/>
      <c r="R68" s="17"/>
    </row>
    <row r="69" spans="1:18" ht="13.5">
      <c r="A69" s="31">
        <v>25</v>
      </c>
      <c r="B69" s="1" t="s">
        <v>38</v>
      </c>
      <c r="C69" s="3" t="s">
        <v>55</v>
      </c>
      <c r="D69" s="61">
        <v>1895</v>
      </c>
      <c r="E69" s="61">
        <v>1885</v>
      </c>
      <c r="F69" s="61">
        <v>1886</v>
      </c>
      <c r="G69" s="58">
        <f t="shared" si="1"/>
        <v>5666</v>
      </c>
      <c r="H69" s="59">
        <v>1898.73</v>
      </c>
      <c r="I69" s="62">
        <f t="shared" si="2"/>
        <v>7564.73</v>
      </c>
      <c r="J69" s="23"/>
      <c r="K69" s="23"/>
      <c r="L69" s="23"/>
      <c r="M69" s="23"/>
      <c r="N69" s="17"/>
      <c r="O69" s="17"/>
      <c r="P69" s="17"/>
      <c r="Q69" s="17"/>
      <c r="R69" s="17"/>
    </row>
    <row r="70" spans="1:18" ht="13.5">
      <c r="A70" s="31">
        <v>26</v>
      </c>
      <c r="B70" s="1" t="s">
        <v>39</v>
      </c>
      <c r="C70" s="3" t="s">
        <v>55</v>
      </c>
      <c r="D70" s="61">
        <v>1880</v>
      </c>
      <c r="E70" s="61">
        <v>1883</v>
      </c>
      <c r="F70" s="61">
        <v>1874</v>
      </c>
      <c r="G70" s="58">
        <f t="shared" si="1"/>
        <v>5637</v>
      </c>
      <c r="H70" s="59">
        <v>1898.73</v>
      </c>
      <c r="I70" s="62">
        <f t="shared" si="2"/>
        <v>7535.73</v>
      </c>
      <c r="J70" s="23"/>
      <c r="K70" s="23"/>
      <c r="L70" s="23"/>
      <c r="M70" s="23"/>
      <c r="N70" s="17"/>
      <c r="O70" s="17"/>
      <c r="P70" s="17"/>
      <c r="Q70" s="17"/>
      <c r="R70" s="17"/>
    </row>
    <row r="71" spans="1:18" ht="14.25" customHeight="1">
      <c r="A71" s="31">
        <v>27</v>
      </c>
      <c r="B71" s="5" t="s">
        <v>126</v>
      </c>
      <c r="C71" s="3" t="s">
        <v>55</v>
      </c>
      <c r="D71" s="61">
        <v>1838</v>
      </c>
      <c r="E71" s="61">
        <v>1820</v>
      </c>
      <c r="F71" s="61">
        <v>1880</v>
      </c>
      <c r="G71" s="58">
        <f t="shared" si="1"/>
        <v>5538</v>
      </c>
      <c r="H71" s="59">
        <v>1898.73</v>
      </c>
      <c r="I71" s="62">
        <f t="shared" si="2"/>
        <v>7436.73</v>
      </c>
      <c r="J71" s="23"/>
      <c r="K71" s="23"/>
      <c r="L71" s="23"/>
      <c r="M71" s="23"/>
      <c r="N71" s="17"/>
      <c r="O71" s="17"/>
      <c r="P71" s="17"/>
      <c r="Q71" s="17"/>
      <c r="R71" s="17"/>
    </row>
    <row r="72" spans="1:18" ht="13.5">
      <c r="A72" s="31">
        <v>28</v>
      </c>
      <c r="B72" s="1" t="s">
        <v>40</v>
      </c>
      <c r="C72" s="3" t="s">
        <v>55</v>
      </c>
      <c r="D72" s="61">
        <v>1890</v>
      </c>
      <c r="E72" s="61">
        <v>1883</v>
      </c>
      <c r="F72" s="61">
        <v>1890</v>
      </c>
      <c r="G72" s="58">
        <f t="shared" si="1"/>
        <v>5663</v>
      </c>
      <c r="H72" s="59">
        <v>1898.73</v>
      </c>
      <c r="I72" s="62">
        <f t="shared" si="2"/>
        <v>7561.73</v>
      </c>
      <c r="J72" s="23"/>
      <c r="K72" s="23"/>
      <c r="L72" s="23"/>
      <c r="M72" s="23"/>
      <c r="N72" s="17"/>
      <c r="O72" s="17"/>
      <c r="P72" s="17"/>
      <c r="Q72" s="17"/>
      <c r="R72" s="17"/>
    </row>
    <row r="73" spans="1:18" ht="14.25" thickBot="1">
      <c r="A73" s="43">
        <v>29</v>
      </c>
      <c r="B73" s="2" t="s">
        <v>41</v>
      </c>
      <c r="C73" s="44" t="s">
        <v>55</v>
      </c>
      <c r="D73" s="65">
        <v>1885</v>
      </c>
      <c r="E73" s="65">
        <v>1886</v>
      </c>
      <c r="F73" s="65">
        <v>1895</v>
      </c>
      <c r="G73" s="58">
        <f t="shared" si="1"/>
        <v>5666</v>
      </c>
      <c r="H73" s="66">
        <v>1898.73</v>
      </c>
      <c r="I73" s="67">
        <f t="shared" si="2"/>
        <v>7564.73</v>
      </c>
      <c r="J73" s="23"/>
      <c r="K73" s="23"/>
      <c r="L73" s="23"/>
      <c r="M73" s="23"/>
      <c r="N73" s="17"/>
      <c r="O73" s="17"/>
      <c r="P73" s="17"/>
      <c r="Q73" s="17"/>
      <c r="R73" s="17"/>
    </row>
    <row r="74" spans="1:18" ht="13.5" thickBot="1">
      <c r="A74" s="46"/>
      <c r="B74" s="47" t="s">
        <v>127</v>
      </c>
      <c r="C74" s="48"/>
      <c r="D74" s="68">
        <f>SUM(D45:D73)</f>
        <v>48987.8</v>
      </c>
      <c r="E74" s="68">
        <f>SUM(E45:E73)</f>
        <v>49388.00000000001</v>
      </c>
      <c r="F74" s="68">
        <f>SUM(F45:F73)</f>
        <v>48042.2</v>
      </c>
      <c r="G74" s="69">
        <f>SUM(G45:G73)</f>
        <v>146418</v>
      </c>
      <c r="H74" s="68">
        <f>SUM(H45:H73)</f>
        <v>48734.180000000015</v>
      </c>
      <c r="I74" s="70">
        <f t="shared" si="2"/>
        <v>195152.18000000002</v>
      </c>
      <c r="J74" s="23"/>
      <c r="K74" s="23"/>
      <c r="L74" s="23"/>
      <c r="M74" s="23"/>
      <c r="N74" s="17"/>
      <c r="O74" s="17"/>
      <c r="P74" s="17"/>
      <c r="Q74" s="17"/>
      <c r="R74" s="17"/>
    </row>
    <row r="75" spans="10:18" ht="12.75">
      <c r="J75" s="23"/>
      <c r="K75" s="23"/>
      <c r="L75" s="23"/>
      <c r="M75" s="23"/>
      <c r="N75" s="17"/>
      <c r="O75" s="17"/>
      <c r="P75" s="17"/>
      <c r="Q75" s="17"/>
      <c r="R75" s="17"/>
    </row>
    <row r="76" spans="4:18" ht="12.75">
      <c r="D76" s="17" t="s">
        <v>134</v>
      </c>
      <c r="E76" s="23"/>
      <c r="F76" s="23"/>
      <c r="G76" s="23" t="s">
        <v>135</v>
      </c>
      <c r="H76" s="23"/>
      <c r="J76" s="23"/>
      <c r="K76" s="23"/>
      <c r="L76" s="23"/>
      <c r="M76" s="23"/>
      <c r="N76" s="17"/>
      <c r="O76" s="17"/>
      <c r="P76" s="17"/>
      <c r="Q76" s="17"/>
      <c r="R76" s="17"/>
    </row>
    <row r="77" spans="4:18" ht="12.75">
      <c r="D77" s="17" t="s">
        <v>136</v>
      </c>
      <c r="E77" s="17"/>
      <c r="F77" s="17"/>
      <c r="G77" s="17" t="s">
        <v>137</v>
      </c>
      <c r="H77" s="17"/>
      <c r="J77" s="23"/>
      <c r="K77" s="23"/>
      <c r="L77" s="23"/>
      <c r="M77" s="23"/>
      <c r="N77" s="17"/>
      <c r="O77" s="17"/>
      <c r="P77" s="17"/>
      <c r="Q77" s="17"/>
      <c r="R77" s="17"/>
    </row>
    <row r="78" spans="4:18" ht="12.75">
      <c r="D78" s="17"/>
      <c r="E78" s="17"/>
      <c r="F78" s="17"/>
      <c r="G78" s="17"/>
      <c r="H78" s="17"/>
      <c r="J78" s="23"/>
      <c r="K78" s="23"/>
      <c r="L78" s="23"/>
      <c r="M78" s="23"/>
      <c r="N78" s="17"/>
      <c r="O78" s="17"/>
      <c r="P78" s="17"/>
      <c r="Q78" s="17"/>
      <c r="R78" s="17"/>
    </row>
    <row r="79" spans="2:18" ht="12.75">
      <c r="B79" s="53" t="s">
        <v>194</v>
      </c>
      <c r="C79" s="54">
        <v>583000</v>
      </c>
      <c r="D79" s="17"/>
      <c r="E79" s="17"/>
      <c r="F79" s="17"/>
      <c r="G79" s="17"/>
      <c r="H79" s="17"/>
      <c r="J79" s="23"/>
      <c r="K79" s="23"/>
      <c r="L79" s="23"/>
      <c r="M79" s="23"/>
      <c r="N79" s="17"/>
      <c r="O79" s="17"/>
      <c r="P79" s="17"/>
      <c r="Q79" s="17"/>
      <c r="R79" s="17"/>
    </row>
    <row r="80" spans="2:18" ht="12.75">
      <c r="B80" s="53" t="s">
        <v>195</v>
      </c>
      <c r="C80" s="54">
        <v>347470.3</v>
      </c>
      <c r="D80" s="17"/>
      <c r="E80" s="17"/>
      <c r="F80" s="17"/>
      <c r="G80" s="17"/>
      <c r="H80" s="17"/>
      <c r="J80" s="23"/>
      <c r="K80" s="23"/>
      <c r="L80" s="23"/>
      <c r="M80" s="23"/>
      <c r="N80" s="17"/>
      <c r="O80" s="17"/>
      <c r="P80" s="17"/>
      <c r="Q80" s="17"/>
      <c r="R80" s="17"/>
    </row>
    <row r="81" spans="1:20" ht="12.75">
      <c r="A81" s="17"/>
      <c r="B81" s="53" t="s">
        <v>129</v>
      </c>
      <c r="C81" s="54">
        <v>235529.7</v>
      </c>
      <c r="D81" s="17"/>
      <c r="E81" s="23"/>
      <c r="F81" s="23"/>
      <c r="G81" s="23"/>
      <c r="H81" s="23"/>
      <c r="I81" s="23"/>
      <c r="J81" s="23"/>
      <c r="K81" s="23"/>
      <c r="L81" s="23"/>
      <c r="M81" s="23"/>
      <c r="N81" s="17"/>
      <c r="O81" s="17"/>
      <c r="P81" s="17"/>
      <c r="Q81" s="17"/>
      <c r="R81" s="17"/>
      <c r="S81" s="17"/>
      <c r="T81" s="23"/>
    </row>
    <row r="82" spans="1:22" ht="14.25" thickBot="1">
      <c r="A82" s="91"/>
      <c r="B82" s="13"/>
      <c r="C82" s="13"/>
      <c r="D82" s="96" t="s">
        <v>113</v>
      </c>
      <c r="E82" s="97"/>
      <c r="F82" s="98" t="s">
        <v>191</v>
      </c>
      <c r="G82" s="98"/>
      <c r="H82" s="96"/>
      <c r="I82" s="13"/>
      <c r="J82" s="96"/>
      <c r="K82" s="91"/>
      <c r="L82" s="91"/>
      <c r="M82" s="99"/>
      <c r="N82" s="99"/>
      <c r="O82" s="99"/>
      <c r="P82" s="99"/>
      <c r="Q82" s="99"/>
      <c r="R82" s="99"/>
      <c r="S82" s="99"/>
      <c r="T82" s="99"/>
      <c r="U82" s="99"/>
      <c r="V82" s="99"/>
    </row>
    <row r="83" spans="1:22" ht="26.25" thickBot="1">
      <c r="A83" s="155" t="s">
        <v>114</v>
      </c>
      <c r="B83" s="156" t="s">
        <v>115</v>
      </c>
      <c r="C83" s="157" t="s">
        <v>116</v>
      </c>
      <c r="D83" s="157" t="s">
        <v>117</v>
      </c>
      <c r="E83" s="158" t="s">
        <v>118</v>
      </c>
      <c r="F83" s="158" t="s">
        <v>119</v>
      </c>
      <c r="G83" s="158" t="s">
        <v>120</v>
      </c>
      <c r="H83" s="158" t="s">
        <v>131</v>
      </c>
      <c r="I83" s="158" t="s">
        <v>138</v>
      </c>
      <c r="J83" s="158" t="s">
        <v>139</v>
      </c>
      <c r="K83" s="158" t="s">
        <v>140</v>
      </c>
      <c r="L83" s="158" t="s">
        <v>141</v>
      </c>
      <c r="M83" s="159" t="s">
        <v>142</v>
      </c>
      <c r="N83" s="159" t="s">
        <v>143</v>
      </c>
      <c r="O83" s="159" t="s">
        <v>144</v>
      </c>
      <c r="P83" s="159" t="s">
        <v>145</v>
      </c>
      <c r="Q83" s="159" t="s">
        <v>146</v>
      </c>
      <c r="R83" s="160" t="s">
        <v>147</v>
      </c>
      <c r="S83" s="161" t="s">
        <v>148</v>
      </c>
      <c r="T83" s="162" t="s">
        <v>149</v>
      </c>
      <c r="U83" s="163" t="s">
        <v>150</v>
      </c>
      <c r="V83" s="162" t="s">
        <v>196</v>
      </c>
    </row>
    <row r="84" spans="1:22" ht="13.5">
      <c r="A84" s="148">
        <v>1</v>
      </c>
      <c r="B84" s="149" t="s">
        <v>161</v>
      </c>
      <c r="C84" s="102" t="s">
        <v>55</v>
      </c>
      <c r="D84" s="150">
        <v>0</v>
      </c>
      <c r="E84" s="151">
        <v>0</v>
      </c>
      <c r="F84" s="151">
        <v>0</v>
      </c>
      <c r="G84" s="103">
        <f>SUM(D84:F84)</f>
        <v>0</v>
      </c>
      <c r="H84" s="151">
        <v>0</v>
      </c>
      <c r="I84" s="151">
        <v>0</v>
      </c>
      <c r="J84" s="151">
        <v>0</v>
      </c>
      <c r="K84" s="105">
        <f>SUM(H84:J84)</f>
        <v>0</v>
      </c>
      <c r="L84" s="105">
        <f>G84+K84</f>
        <v>0</v>
      </c>
      <c r="M84" s="152">
        <v>0</v>
      </c>
      <c r="N84" s="152">
        <v>1158.56</v>
      </c>
      <c r="O84" s="152">
        <v>1158.56</v>
      </c>
      <c r="P84" s="108">
        <f aca="true" t="shared" si="3" ref="P84:P119">SUM(M84:O84)</f>
        <v>2317.12</v>
      </c>
      <c r="Q84" s="152">
        <v>1158.56</v>
      </c>
      <c r="R84" s="152">
        <v>1158.56</v>
      </c>
      <c r="S84" s="153">
        <v>430.91</v>
      </c>
      <c r="T84" s="147">
        <f>SUM(Q84:S84)</f>
        <v>2748.0299999999997</v>
      </c>
      <c r="U84" s="154">
        <f>P84+T84</f>
        <v>5065.15</v>
      </c>
      <c r="V84" s="108">
        <f>L84+U84</f>
        <v>5065.15</v>
      </c>
    </row>
    <row r="85" spans="1:22" ht="13.5">
      <c r="A85" s="100">
        <v>2</v>
      </c>
      <c r="B85" s="101" t="s">
        <v>6</v>
      </c>
      <c r="C85" s="102" t="s">
        <v>54</v>
      </c>
      <c r="D85" s="104">
        <v>1880</v>
      </c>
      <c r="E85" s="104">
        <v>1880</v>
      </c>
      <c r="F85" s="104">
        <v>1886</v>
      </c>
      <c r="G85" s="103">
        <f>SUM(D85:F85)</f>
        <v>5646</v>
      </c>
      <c r="H85" s="104">
        <v>1880</v>
      </c>
      <c r="I85" s="104">
        <v>2043</v>
      </c>
      <c r="J85" s="104">
        <v>2052</v>
      </c>
      <c r="K85" s="105">
        <f>SUM(H85:J85)</f>
        <v>5975</v>
      </c>
      <c r="L85" s="105">
        <f>G85+K85</f>
        <v>11621</v>
      </c>
      <c r="M85" s="106">
        <v>2061.97</v>
      </c>
      <c r="N85" s="107">
        <v>1737.84</v>
      </c>
      <c r="O85" s="107">
        <v>1737.84</v>
      </c>
      <c r="P85" s="108">
        <f>SUM(M85:O85)</f>
        <v>5537.65</v>
      </c>
      <c r="Q85" s="107">
        <v>1737.84</v>
      </c>
      <c r="R85" s="107">
        <v>1737.84</v>
      </c>
      <c r="S85" s="109">
        <v>646.37</v>
      </c>
      <c r="T85" s="147">
        <f>SUM(Q85:S85)</f>
        <v>4122.05</v>
      </c>
      <c r="U85" s="145">
        <f>P85+T85</f>
        <v>9659.7</v>
      </c>
      <c r="V85" s="110">
        <f>L85+U85</f>
        <v>21280.7</v>
      </c>
    </row>
    <row r="86" spans="1:22" ht="13.5">
      <c r="A86" s="100">
        <v>3</v>
      </c>
      <c r="B86" s="77" t="s">
        <v>7</v>
      </c>
      <c r="C86" s="87" t="s">
        <v>55</v>
      </c>
      <c r="D86" s="89">
        <v>1896</v>
      </c>
      <c r="E86" s="89">
        <v>1888</v>
      </c>
      <c r="F86" s="89">
        <v>1880</v>
      </c>
      <c r="G86" s="93">
        <f aca="true" t="shared" si="4" ref="G86:G119">SUM(D86:F86)</f>
        <v>5664</v>
      </c>
      <c r="H86" s="89">
        <v>1886</v>
      </c>
      <c r="I86" s="104">
        <v>2044</v>
      </c>
      <c r="J86" s="104">
        <v>2042</v>
      </c>
      <c r="K86" s="111">
        <f aca="true" t="shared" si="5" ref="K86:L119">SUM(H86:J86)</f>
        <v>5972</v>
      </c>
      <c r="L86" s="111">
        <f aca="true" t="shared" si="6" ref="L86:L119">G86+K86</f>
        <v>11636</v>
      </c>
      <c r="M86" s="106">
        <v>2061.97</v>
      </c>
      <c r="N86" s="107">
        <v>1737.84</v>
      </c>
      <c r="O86" s="107">
        <v>1737.84</v>
      </c>
      <c r="P86" s="112">
        <f t="shared" si="3"/>
        <v>5537.65</v>
      </c>
      <c r="Q86" s="107">
        <v>1737.84</v>
      </c>
      <c r="R86" s="107">
        <v>1737.84</v>
      </c>
      <c r="S86" s="109">
        <v>646.37</v>
      </c>
      <c r="T86" s="147">
        <f aca="true" t="shared" si="7" ref="T86:T119">SUM(Q86:S86)</f>
        <v>4122.05</v>
      </c>
      <c r="U86" s="145">
        <f aca="true" t="shared" si="8" ref="U86:U119">P86+T86</f>
        <v>9659.7</v>
      </c>
      <c r="V86" s="110">
        <f aca="true" t="shared" si="9" ref="V86:V119">L86+U86</f>
        <v>21295.7</v>
      </c>
    </row>
    <row r="87" spans="1:22" ht="12.75" customHeight="1">
      <c r="A87" s="100">
        <v>4</v>
      </c>
      <c r="B87" s="78" t="s">
        <v>121</v>
      </c>
      <c r="C87" s="87" t="s">
        <v>55</v>
      </c>
      <c r="D87" s="89">
        <v>1268</v>
      </c>
      <c r="E87" s="89">
        <v>1814</v>
      </c>
      <c r="F87" s="89">
        <v>1838.6</v>
      </c>
      <c r="G87" s="93">
        <f t="shared" si="4"/>
        <v>4920.6</v>
      </c>
      <c r="H87" s="89">
        <v>1883</v>
      </c>
      <c r="I87" s="104">
        <v>0</v>
      </c>
      <c r="J87" s="104">
        <v>2040</v>
      </c>
      <c r="K87" s="111">
        <f t="shared" si="5"/>
        <v>3923</v>
      </c>
      <c r="L87" s="111">
        <f t="shared" si="6"/>
        <v>8843.6</v>
      </c>
      <c r="M87" s="106">
        <v>2061.97</v>
      </c>
      <c r="N87" s="107">
        <v>1737.84</v>
      </c>
      <c r="O87" s="107">
        <v>1737.84</v>
      </c>
      <c r="P87" s="112">
        <f t="shared" si="3"/>
        <v>5537.65</v>
      </c>
      <c r="Q87" s="107">
        <v>1737.84</v>
      </c>
      <c r="R87" s="107">
        <v>1737.84</v>
      </c>
      <c r="S87" s="109">
        <v>646.37</v>
      </c>
      <c r="T87" s="147">
        <f t="shared" si="7"/>
        <v>4122.05</v>
      </c>
      <c r="U87" s="145">
        <f t="shared" si="8"/>
        <v>9659.7</v>
      </c>
      <c r="V87" s="110">
        <f t="shared" si="9"/>
        <v>18503.300000000003</v>
      </c>
    </row>
    <row r="88" spans="1:22" ht="13.5">
      <c r="A88" s="100">
        <v>5</v>
      </c>
      <c r="B88" s="77" t="s">
        <v>9</v>
      </c>
      <c r="C88" s="87" t="s">
        <v>55</v>
      </c>
      <c r="D88" s="89">
        <v>1881</v>
      </c>
      <c r="E88" s="89">
        <v>1825</v>
      </c>
      <c r="F88" s="89">
        <v>1738</v>
      </c>
      <c r="G88" s="93">
        <f t="shared" si="4"/>
        <v>5444</v>
      </c>
      <c r="H88" s="89">
        <v>1020</v>
      </c>
      <c r="I88" s="104">
        <v>2060</v>
      </c>
      <c r="J88" s="104">
        <v>2065.4</v>
      </c>
      <c r="K88" s="111">
        <f t="shared" si="5"/>
        <v>5145.4</v>
      </c>
      <c r="L88" s="111">
        <f t="shared" si="6"/>
        <v>10589.4</v>
      </c>
      <c r="M88" s="106">
        <v>2061.97</v>
      </c>
      <c r="N88" s="107">
        <v>1737.84</v>
      </c>
      <c r="O88" s="107">
        <v>1737.84</v>
      </c>
      <c r="P88" s="112">
        <f t="shared" si="3"/>
        <v>5537.65</v>
      </c>
      <c r="Q88" s="107">
        <v>1737.84</v>
      </c>
      <c r="R88" s="107">
        <v>1737.84</v>
      </c>
      <c r="S88" s="109">
        <v>646.37</v>
      </c>
      <c r="T88" s="147">
        <f t="shared" si="7"/>
        <v>4122.05</v>
      </c>
      <c r="U88" s="145">
        <f t="shared" si="8"/>
        <v>9659.7</v>
      </c>
      <c r="V88" s="110">
        <f t="shared" si="9"/>
        <v>20249.1</v>
      </c>
    </row>
    <row r="89" spans="1:22" ht="13.5">
      <c r="A89" s="100">
        <v>6</v>
      </c>
      <c r="B89" s="77" t="s">
        <v>11</v>
      </c>
      <c r="C89" s="87" t="s">
        <v>55</v>
      </c>
      <c r="D89" s="89">
        <v>1883.2</v>
      </c>
      <c r="E89" s="89">
        <v>1894.2</v>
      </c>
      <c r="F89" s="89">
        <v>1895</v>
      </c>
      <c r="G89" s="93">
        <f t="shared" si="4"/>
        <v>5672.4</v>
      </c>
      <c r="H89" s="89">
        <v>1896</v>
      </c>
      <c r="I89" s="104">
        <v>2050.2</v>
      </c>
      <c r="J89" s="104">
        <v>2046</v>
      </c>
      <c r="K89" s="111">
        <f t="shared" si="5"/>
        <v>5992.2</v>
      </c>
      <c r="L89" s="111">
        <f t="shared" si="6"/>
        <v>11664.599999999999</v>
      </c>
      <c r="M89" s="106">
        <v>2061.97</v>
      </c>
      <c r="N89" s="107">
        <v>1737.84</v>
      </c>
      <c r="O89" s="107">
        <v>1737.84</v>
      </c>
      <c r="P89" s="112">
        <f t="shared" si="3"/>
        <v>5537.65</v>
      </c>
      <c r="Q89" s="107">
        <v>1737.84</v>
      </c>
      <c r="R89" s="107">
        <v>1737.84</v>
      </c>
      <c r="S89" s="109">
        <v>646.37</v>
      </c>
      <c r="T89" s="147">
        <f t="shared" si="7"/>
        <v>4122.05</v>
      </c>
      <c r="U89" s="145">
        <f t="shared" si="8"/>
        <v>9659.7</v>
      </c>
      <c r="V89" s="110">
        <f t="shared" si="9"/>
        <v>21324.3</v>
      </c>
    </row>
    <row r="90" spans="1:22" ht="13.5">
      <c r="A90" s="100">
        <v>7</v>
      </c>
      <c r="B90" s="77" t="s">
        <v>13</v>
      </c>
      <c r="C90" s="87" t="s">
        <v>55</v>
      </c>
      <c r="D90" s="89">
        <v>1264</v>
      </c>
      <c r="E90" s="89">
        <v>1260</v>
      </c>
      <c r="F90" s="89"/>
      <c r="G90" s="93">
        <f t="shared" si="4"/>
        <v>2524</v>
      </c>
      <c r="H90" s="89">
        <v>0</v>
      </c>
      <c r="I90" s="104">
        <v>0</v>
      </c>
      <c r="J90" s="104">
        <v>0</v>
      </c>
      <c r="K90" s="111">
        <f t="shared" si="5"/>
        <v>0</v>
      </c>
      <c r="L90" s="111">
        <f t="shared" si="6"/>
        <v>2524</v>
      </c>
      <c r="M90" s="113">
        <v>0</v>
      </c>
      <c r="N90" s="107">
        <v>1158.56</v>
      </c>
      <c r="O90" s="107">
        <v>1158.56</v>
      </c>
      <c r="P90" s="112">
        <f t="shared" si="3"/>
        <v>2317.12</v>
      </c>
      <c r="Q90" s="107">
        <v>1158.56</v>
      </c>
      <c r="R90" s="107">
        <v>1158.56</v>
      </c>
      <c r="S90" s="109">
        <v>430.91</v>
      </c>
      <c r="T90" s="147">
        <f t="shared" si="7"/>
        <v>2748.0299999999997</v>
      </c>
      <c r="U90" s="145">
        <f t="shared" si="8"/>
        <v>5065.15</v>
      </c>
      <c r="V90" s="110">
        <f t="shared" si="9"/>
        <v>7589.15</v>
      </c>
    </row>
    <row r="91" spans="1:22" ht="12" customHeight="1">
      <c r="A91" s="100">
        <v>8</v>
      </c>
      <c r="B91" s="77" t="s">
        <v>15</v>
      </c>
      <c r="C91" s="87" t="s">
        <v>55</v>
      </c>
      <c r="D91" s="89">
        <v>1254</v>
      </c>
      <c r="E91" s="89">
        <v>1246</v>
      </c>
      <c r="F91" s="89">
        <v>1255</v>
      </c>
      <c r="G91" s="93">
        <f t="shared" si="4"/>
        <v>3755</v>
      </c>
      <c r="H91" s="89">
        <v>1255</v>
      </c>
      <c r="I91" s="104">
        <v>1358</v>
      </c>
      <c r="J91" s="104">
        <v>1365</v>
      </c>
      <c r="K91" s="111">
        <f t="shared" si="5"/>
        <v>3978</v>
      </c>
      <c r="L91" s="111">
        <f t="shared" si="6"/>
        <v>7733</v>
      </c>
      <c r="M91" s="89">
        <v>1374.65</v>
      </c>
      <c r="N91" s="107">
        <v>0</v>
      </c>
      <c r="O91" s="107">
        <v>0</v>
      </c>
      <c r="P91" s="112">
        <f t="shared" si="3"/>
        <v>1374.65</v>
      </c>
      <c r="Q91" s="107">
        <v>0</v>
      </c>
      <c r="R91" s="107">
        <v>0</v>
      </c>
      <c r="S91" s="109">
        <v>0</v>
      </c>
      <c r="T91" s="147">
        <f t="shared" si="7"/>
        <v>0</v>
      </c>
      <c r="U91" s="145">
        <f t="shared" si="8"/>
        <v>1374.65</v>
      </c>
      <c r="V91" s="110">
        <f t="shared" si="9"/>
        <v>9107.65</v>
      </c>
    </row>
    <row r="92" spans="1:22" ht="13.5">
      <c r="A92" s="100">
        <v>9</v>
      </c>
      <c r="B92" s="77" t="s">
        <v>17</v>
      </c>
      <c r="C92" s="87" t="s">
        <v>56</v>
      </c>
      <c r="D92" s="89">
        <v>1582</v>
      </c>
      <c r="E92" s="89">
        <v>1574</v>
      </c>
      <c r="F92" s="89">
        <v>1573</v>
      </c>
      <c r="G92" s="93">
        <f t="shared" si="4"/>
        <v>4729</v>
      </c>
      <c r="H92" s="89">
        <v>1582</v>
      </c>
      <c r="I92" s="104">
        <v>1718</v>
      </c>
      <c r="J92" s="104">
        <v>1685</v>
      </c>
      <c r="K92" s="111">
        <f t="shared" si="5"/>
        <v>4985</v>
      </c>
      <c r="L92" s="111">
        <f t="shared" si="6"/>
        <v>9714</v>
      </c>
      <c r="M92" s="89">
        <v>1718.3</v>
      </c>
      <c r="N92" s="107">
        <v>1448.2</v>
      </c>
      <c r="O92" s="107">
        <v>1448.2</v>
      </c>
      <c r="P92" s="112">
        <f t="shared" si="3"/>
        <v>4614.7</v>
      </c>
      <c r="Q92" s="107">
        <v>1448.2</v>
      </c>
      <c r="R92" s="107">
        <v>1448.2</v>
      </c>
      <c r="S92" s="109">
        <v>538.64</v>
      </c>
      <c r="T92" s="147">
        <f t="shared" si="7"/>
        <v>3435.04</v>
      </c>
      <c r="U92" s="145">
        <f t="shared" si="8"/>
        <v>8049.74</v>
      </c>
      <c r="V92" s="110">
        <f t="shared" si="9"/>
        <v>17763.739999999998</v>
      </c>
    </row>
    <row r="93" spans="1:22" ht="14.25" customHeight="1">
      <c r="A93" s="100">
        <v>10</v>
      </c>
      <c r="B93" s="78" t="s">
        <v>122</v>
      </c>
      <c r="C93" s="87" t="s">
        <v>55</v>
      </c>
      <c r="D93" s="89">
        <v>1263</v>
      </c>
      <c r="E93" s="89">
        <v>1264</v>
      </c>
      <c r="F93" s="89">
        <v>1264</v>
      </c>
      <c r="G93" s="93">
        <f t="shared" si="4"/>
        <v>3791</v>
      </c>
      <c r="H93" s="89">
        <v>1255</v>
      </c>
      <c r="I93" s="104">
        <v>1374</v>
      </c>
      <c r="J93" s="104">
        <v>1371</v>
      </c>
      <c r="K93" s="111">
        <f t="shared" si="5"/>
        <v>4000</v>
      </c>
      <c r="L93" s="111">
        <f t="shared" si="6"/>
        <v>7791</v>
      </c>
      <c r="M93" s="113">
        <v>1374.65</v>
      </c>
      <c r="N93" s="107">
        <v>1158.56</v>
      </c>
      <c r="O93" s="107">
        <v>1158.56</v>
      </c>
      <c r="P93" s="112">
        <f t="shared" si="3"/>
        <v>3691.77</v>
      </c>
      <c r="Q93" s="107">
        <v>1158.56</v>
      </c>
      <c r="R93" s="107">
        <v>1158.56</v>
      </c>
      <c r="S93" s="109">
        <v>430.91</v>
      </c>
      <c r="T93" s="147">
        <f t="shared" si="7"/>
        <v>2748.0299999999997</v>
      </c>
      <c r="U93" s="145">
        <f t="shared" si="8"/>
        <v>6439.799999999999</v>
      </c>
      <c r="V93" s="110">
        <f t="shared" si="9"/>
        <v>14230.8</v>
      </c>
    </row>
    <row r="94" spans="1:22" ht="13.5">
      <c r="A94" s="100">
        <v>11</v>
      </c>
      <c r="B94" s="77" t="s">
        <v>19</v>
      </c>
      <c r="C94" s="87" t="s">
        <v>55</v>
      </c>
      <c r="D94" s="89">
        <v>1884</v>
      </c>
      <c r="E94" s="89">
        <v>1890</v>
      </c>
      <c r="F94" s="89">
        <v>1898</v>
      </c>
      <c r="G94" s="93">
        <f t="shared" si="4"/>
        <v>5672</v>
      </c>
      <c r="H94" s="89">
        <v>1745</v>
      </c>
      <c r="I94" s="104">
        <v>2061</v>
      </c>
      <c r="J94" s="104">
        <v>2048</v>
      </c>
      <c r="K94" s="111">
        <f t="shared" si="5"/>
        <v>5854</v>
      </c>
      <c r="L94" s="111">
        <f t="shared" si="6"/>
        <v>11526</v>
      </c>
      <c r="M94" s="89">
        <v>2061.97</v>
      </c>
      <c r="N94" s="107">
        <v>1737.84</v>
      </c>
      <c r="O94" s="107">
        <v>1737.84</v>
      </c>
      <c r="P94" s="112">
        <f t="shared" si="3"/>
        <v>5537.65</v>
      </c>
      <c r="Q94" s="107">
        <v>1737.84</v>
      </c>
      <c r="R94" s="107">
        <v>1737.84</v>
      </c>
      <c r="S94" s="109">
        <v>646.37</v>
      </c>
      <c r="T94" s="147">
        <f t="shared" si="7"/>
        <v>4122.05</v>
      </c>
      <c r="U94" s="145">
        <f t="shared" si="8"/>
        <v>9659.7</v>
      </c>
      <c r="V94" s="110">
        <f t="shared" si="9"/>
        <v>21185.7</v>
      </c>
    </row>
    <row r="95" spans="1:22" ht="13.5">
      <c r="A95" s="115">
        <v>12</v>
      </c>
      <c r="B95" s="77" t="s">
        <v>178</v>
      </c>
      <c r="C95" s="87" t="s">
        <v>55</v>
      </c>
      <c r="D95" s="118">
        <v>0</v>
      </c>
      <c r="E95" s="118">
        <v>0</v>
      </c>
      <c r="F95" s="118">
        <v>0</v>
      </c>
      <c r="G95" s="93">
        <f>SUM(D95:F95)</f>
        <v>0</v>
      </c>
      <c r="H95" s="118">
        <v>0</v>
      </c>
      <c r="I95" s="118">
        <v>0</v>
      </c>
      <c r="J95" s="118">
        <v>0</v>
      </c>
      <c r="K95" s="93">
        <f>SUM(H95:J95)</f>
        <v>0</v>
      </c>
      <c r="L95" s="93">
        <f>SUM(I95:K95)</f>
        <v>0</v>
      </c>
      <c r="M95" s="118">
        <v>0</v>
      </c>
      <c r="N95" s="119">
        <v>1158.56</v>
      </c>
      <c r="O95" s="119">
        <v>1158.56</v>
      </c>
      <c r="P95" s="120">
        <f>SUM(M95:O95)</f>
        <v>2317.12</v>
      </c>
      <c r="Q95" s="119">
        <v>1158.56</v>
      </c>
      <c r="R95" s="119">
        <v>1158.56</v>
      </c>
      <c r="S95" s="121">
        <v>430.91</v>
      </c>
      <c r="T95" s="147">
        <f>SUM(Q95:S95)</f>
        <v>2748.0299999999997</v>
      </c>
      <c r="U95" s="145">
        <f>P95+T95</f>
        <v>5065.15</v>
      </c>
      <c r="V95" s="110">
        <f>L95+U95</f>
        <v>5065.15</v>
      </c>
    </row>
    <row r="96" spans="1:22" ht="13.5">
      <c r="A96" s="100">
        <v>13</v>
      </c>
      <c r="B96" s="77" t="s">
        <v>75</v>
      </c>
      <c r="C96" s="87" t="s">
        <v>55</v>
      </c>
      <c r="D96" s="89">
        <v>1879</v>
      </c>
      <c r="E96" s="89">
        <v>1888</v>
      </c>
      <c r="F96" s="89">
        <v>1884</v>
      </c>
      <c r="G96" s="93">
        <f t="shared" si="4"/>
        <v>5651</v>
      </c>
      <c r="H96" s="89">
        <v>1871</v>
      </c>
      <c r="I96" s="104">
        <v>1888</v>
      </c>
      <c r="J96" s="104">
        <v>1878</v>
      </c>
      <c r="K96" s="111">
        <f t="shared" si="5"/>
        <v>5637</v>
      </c>
      <c r="L96" s="111">
        <f t="shared" si="6"/>
        <v>11288</v>
      </c>
      <c r="M96" s="89">
        <v>2061.97</v>
      </c>
      <c r="N96" s="107">
        <v>1737.84</v>
      </c>
      <c r="O96" s="107">
        <v>1737.84</v>
      </c>
      <c r="P96" s="112">
        <f t="shared" si="3"/>
        <v>5537.65</v>
      </c>
      <c r="Q96" s="107">
        <v>1737.84</v>
      </c>
      <c r="R96" s="107">
        <v>1737.84</v>
      </c>
      <c r="S96" s="109">
        <v>646.37</v>
      </c>
      <c r="T96" s="147">
        <f t="shared" si="7"/>
        <v>4122.05</v>
      </c>
      <c r="U96" s="145">
        <f t="shared" si="8"/>
        <v>9659.7</v>
      </c>
      <c r="V96" s="110">
        <f t="shared" si="9"/>
        <v>20947.7</v>
      </c>
    </row>
    <row r="97" spans="1:22" ht="13.5">
      <c r="A97" s="100">
        <v>14</v>
      </c>
      <c r="B97" s="79" t="s">
        <v>24</v>
      </c>
      <c r="C97" s="87" t="s">
        <v>55</v>
      </c>
      <c r="D97" s="114">
        <v>1264</v>
      </c>
      <c r="E97" s="114">
        <v>1262</v>
      </c>
      <c r="F97" s="114">
        <v>1255</v>
      </c>
      <c r="G97" s="93">
        <f t="shared" si="4"/>
        <v>3781</v>
      </c>
      <c r="H97" s="114">
        <v>1257</v>
      </c>
      <c r="I97" s="104">
        <v>1370</v>
      </c>
      <c r="J97" s="104">
        <v>1361</v>
      </c>
      <c r="K97" s="111">
        <f t="shared" si="5"/>
        <v>3988</v>
      </c>
      <c r="L97" s="111">
        <f t="shared" si="6"/>
        <v>7769</v>
      </c>
      <c r="M97" s="89">
        <v>1374.65</v>
      </c>
      <c r="N97" s="107">
        <v>1158.56</v>
      </c>
      <c r="O97" s="107">
        <v>1158.56</v>
      </c>
      <c r="P97" s="112">
        <f t="shared" si="3"/>
        <v>3691.77</v>
      </c>
      <c r="Q97" s="107">
        <v>1158.56</v>
      </c>
      <c r="R97" s="107">
        <v>1158.56</v>
      </c>
      <c r="S97" s="109">
        <v>430.91</v>
      </c>
      <c r="T97" s="147">
        <f t="shared" si="7"/>
        <v>2748.0299999999997</v>
      </c>
      <c r="U97" s="145">
        <f t="shared" si="8"/>
        <v>6439.799999999999</v>
      </c>
      <c r="V97" s="110">
        <f t="shared" si="9"/>
        <v>14208.8</v>
      </c>
    </row>
    <row r="98" spans="1:22" ht="13.5">
      <c r="A98" s="100">
        <v>15</v>
      </c>
      <c r="B98" s="77" t="s">
        <v>23</v>
      </c>
      <c r="C98" s="87" t="s">
        <v>56</v>
      </c>
      <c r="D98" s="89">
        <v>1567</v>
      </c>
      <c r="E98" s="89">
        <v>1574</v>
      </c>
      <c r="F98" s="89">
        <v>1490</v>
      </c>
      <c r="G98" s="93">
        <f t="shared" si="4"/>
        <v>4631</v>
      </c>
      <c r="H98" s="89">
        <v>1552.6</v>
      </c>
      <c r="I98" s="104">
        <v>1667.2</v>
      </c>
      <c r="J98" s="104">
        <v>1712.2</v>
      </c>
      <c r="K98" s="111">
        <f t="shared" si="5"/>
        <v>4932</v>
      </c>
      <c r="L98" s="111">
        <f t="shared" si="6"/>
        <v>9563</v>
      </c>
      <c r="M98" s="89">
        <v>1718.3</v>
      </c>
      <c r="N98" s="107">
        <v>1448.2</v>
      </c>
      <c r="O98" s="107">
        <v>1448.2</v>
      </c>
      <c r="P98" s="112">
        <f t="shared" si="3"/>
        <v>4614.7</v>
      </c>
      <c r="Q98" s="107">
        <v>1448.2</v>
      </c>
      <c r="R98" s="107">
        <v>1448.2</v>
      </c>
      <c r="S98" s="109">
        <v>538.64</v>
      </c>
      <c r="T98" s="147">
        <f t="shared" si="7"/>
        <v>3435.04</v>
      </c>
      <c r="U98" s="145">
        <f t="shared" si="8"/>
        <v>8049.74</v>
      </c>
      <c r="V98" s="110">
        <f t="shared" si="9"/>
        <v>17612.739999999998</v>
      </c>
    </row>
    <row r="99" spans="1:22" ht="12" customHeight="1">
      <c r="A99" s="100">
        <v>16</v>
      </c>
      <c r="B99" s="78" t="s">
        <v>123</v>
      </c>
      <c r="C99" s="87" t="s">
        <v>55</v>
      </c>
      <c r="D99" s="89">
        <v>1889.6</v>
      </c>
      <c r="E99" s="89">
        <v>1859.8</v>
      </c>
      <c r="F99" s="89">
        <v>1893.4</v>
      </c>
      <c r="G99" s="93">
        <f t="shared" si="4"/>
        <v>5642.799999999999</v>
      </c>
      <c r="H99" s="89">
        <v>1894.6</v>
      </c>
      <c r="I99" s="104">
        <v>2012</v>
      </c>
      <c r="J99" s="104">
        <v>2021.8</v>
      </c>
      <c r="K99" s="111">
        <f t="shared" si="5"/>
        <v>5928.4</v>
      </c>
      <c r="L99" s="111">
        <f t="shared" si="6"/>
        <v>11571.199999999999</v>
      </c>
      <c r="M99" s="89">
        <v>2061.97</v>
      </c>
      <c r="N99" s="107">
        <v>1737.84</v>
      </c>
      <c r="O99" s="107">
        <v>1737.84</v>
      </c>
      <c r="P99" s="112">
        <f t="shared" si="3"/>
        <v>5537.65</v>
      </c>
      <c r="Q99" s="107">
        <v>1737.84</v>
      </c>
      <c r="R99" s="107">
        <v>1737.84</v>
      </c>
      <c r="S99" s="109">
        <v>646.37</v>
      </c>
      <c r="T99" s="147">
        <f t="shared" si="7"/>
        <v>4122.05</v>
      </c>
      <c r="U99" s="145">
        <f t="shared" si="8"/>
        <v>9659.7</v>
      </c>
      <c r="V99" s="110">
        <f t="shared" si="9"/>
        <v>21230.9</v>
      </c>
    </row>
    <row r="100" spans="1:22" ht="12" customHeight="1">
      <c r="A100" s="100">
        <v>17</v>
      </c>
      <c r="B100" s="77" t="s">
        <v>198</v>
      </c>
      <c r="C100" s="87" t="s">
        <v>55</v>
      </c>
      <c r="D100" s="89">
        <v>0</v>
      </c>
      <c r="E100" s="89">
        <v>0</v>
      </c>
      <c r="F100" s="89">
        <v>0</v>
      </c>
      <c r="G100" s="93">
        <f t="shared" si="4"/>
        <v>0</v>
      </c>
      <c r="H100" s="89">
        <v>0</v>
      </c>
      <c r="I100" s="104">
        <v>0</v>
      </c>
      <c r="J100" s="104">
        <v>0</v>
      </c>
      <c r="K100" s="111">
        <f t="shared" si="5"/>
        <v>0</v>
      </c>
      <c r="L100" s="111">
        <f t="shared" si="6"/>
        <v>0</v>
      </c>
      <c r="M100" s="89">
        <v>0</v>
      </c>
      <c r="N100" s="107">
        <v>1737.84</v>
      </c>
      <c r="O100" s="107">
        <v>1737.84</v>
      </c>
      <c r="P100" s="112">
        <f t="shared" si="3"/>
        <v>3475.68</v>
      </c>
      <c r="Q100" s="107">
        <v>1737.84</v>
      </c>
      <c r="R100" s="107">
        <v>1737.84</v>
      </c>
      <c r="S100" s="109">
        <v>646.37</v>
      </c>
      <c r="T100" s="147">
        <f>SUM(Q100:S100)</f>
        <v>4122.05</v>
      </c>
      <c r="U100" s="145">
        <f>P100+T100</f>
        <v>7597.73</v>
      </c>
      <c r="V100" s="110">
        <f>L100+U100</f>
        <v>7597.73</v>
      </c>
    </row>
    <row r="101" spans="1:22" ht="13.5">
      <c r="A101" s="100">
        <v>18</v>
      </c>
      <c r="B101" s="77" t="s">
        <v>26</v>
      </c>
      <c r="C101" s="87" t="s">
        <v>55</v>
      </c>
      <c r="D101" s="89">
        <v>1870</v>
      </c>
      <c r="E101" s="89">
        <v>1892</v>
      </c>
      <c r="F101" s="89">
        <v>1885</v>
      </c>
      <c r="G101" s="93">
        <f t="shared" si="4"/>
        <v>5647</v>
      </c>
      <c r="H101" s="89">
        <v>1898</v>
      </c>
      <c r="I101" s="104">
        <v>2050</v>
      </c>
      <c r="J101" s="104">
        <v>2054</v>
      </c>
      <c r="K101" s="111">
        <f t="shared" si="5"/>
        <v>6002</v>
      </c>
      <c r="L101" s="111">
        <f t="shared" si="6"/>
        <v>11649</v>
      </c>
      <c r="M101" s="89">
        <v>2061.97</v>
      </c>
      <c r="N101" s="107">
        <v>1737.84</v>
      </c>
      <c r="O101" s="107">
        <v>1737.84</v>
      </c>
      <c r="P101" s="112">
        <f t="shared" si="3"/>
        <v>5537.65</v>
      </c>
      <c r="Q101" s="107">
        <v>1737.84</v>
      </c>
      <c r="R101" s="107">
        <v>1737.84</v>
      </c>
      <c r="S101" s="109">
        <v>646.37</v>
      </c>
      <c r="T101" s="147">
        <f t="shared" si="7"/>
        <v>4122.05</v>
      </c>
      <c r="U101" s="145">
        <f t="shared" si="8"/>
        <v>9659.7</v>
      </c>
      <c r="V101" s="110">
        <f t="shared" si="9"/>
        <v>21308.7</v>
      </c>
    </row>
    <row r="102" spans="1:22" ht="13.5">
      <c r="A102" s="100">
        <v>19</v>
      </c>
      <c r="B102" s="77" t="s">
        <v>28</v>
      </c>
      <c r="C102" s="87" t="s">
        <v>55</v>
      </c>
      <c r="D102" s="89">
        <v>1845</v>
      </c>
      <c r="E102" s="89">
        <v>1885</v>
      </c>
      <c r="F102" s="89">
        <v>1851</v>
      </c>
      <c r="G102" s="93">
        <f t="shared" si="4"/>
        <v>5581</v>
      </c>
      <c r="H102" s="89">
        <v>1876</v>
      </c>
      <c r="I102" s="104">
        <v>1892</v>
      </c>
      <c r="J102" s="104">
        <v>1908</v>
      </c>
      <c r="K102" s="111">
        <f t="shared" si="5"/>
        <v>5676</v>
      </c>
      <c r="L102" s="111">
        <f t="shared" si="6"/>
        <v>11257</v>
      </c>
      <c r="M102" s="89">
        <v>2061.97</v>
      </c>
      <c r="N102" s="107">
        <v>1737.84</v>
      </c>
      <c r="O102" s="107">
        <v>1737.84</v>
      </c>
      <c r="P102" s="112">
        <f t="shared" si="3"/>
        <v>5537.65</v>
      </c>
      <c r="Q102" s="107">
        <v>1737.84</v>
      </c>
      <c r="R102" s="107">
        <v>1737.84</v>
      </c>
      <c r="S102" s="109">
        <v>646.37</v>
      </c>
      <c r="T102" s="147">
        <f t="shared" si="7"/>
        <v>4122.05</v>
      </c>
      <c r="U102" s="145">
        <f t="shared" si="8"/>
        <v>9659.7</v>
      </c>
      <c r="V102" s="110">
        <f t="shared" si="9"/>
        <v>20916.7</v>
      </c>
    </row>
    <row r="103" spans="1:22" ht="13.5">
      <c r="A103" s="100">
        <v>20</v>
      </c>
      <c r="B103" s="77" t="s">
        <v>32</v>
      </c>
      <c r="C103" s="87" t="s">
        <v>55</v>
      </c>
      <c r="D103" s="89">
        <v>1888</v>
      </c>
      <c r="E103" s="89">
        <v>1878</v>
      </c>
      <c r="F103" s="89">
        <v>1886</v>
      </c>
      <c r="G103" s="93">
        <f t="shared" si="4"/>
        <v>5652</v>
      </c>
      <c r="H103" s="89">
        <v>1883</v>
      </c>
      <c r="I103" s="104">
        <v>1890</v>
      </c>
      <c r="J103" s="104">
        <v>2060</v>
      </c>
      <c r="K103" s="111">
        <f t="shared" si="5"/>
        <v>5833</v>
      </c>
      <c r="L103" s="111">
        <f t="shared" si="6"/>
        <v>11485</v>
      </c>
      <c r="M103" s="89">
        <v>2061.97</v>
      </c>
      <c r="N103" s="107">
        <v>1737.84</v>
      </c>
      <c r="O103" s="107">
        <v>1737.84</v>
      </c>
      <c r="P103" s="112">
        <f t="shared" si="3"/>
        <v>5537.65</v>
      </c>
      <c r="Q103" s="107">
        <v>1737.84</v>
      </c>
      <c r="R103" s="107">
        <v>1737.84</v>
      </c>
      <c r="S103" s="109">
        <v>646.37</v>
      </c>
      <c r="T103" s="147">
        <f t="shared" si="7"/>
        <v>4122.05</v>
      </c>
      <c r="U103" s="145">
        <f t="shared" si="8"/>
        <v>9659.7</v>
      </c>
      <c r="V103" s="110">
        <f t="shared" si="9"/>
        <v>21144.7</v>
      </c>
    </row>
    <row r="104" spans="1:22" ht="13.5">
      <c r="A104" s="100">
        <v>21</v>
      </c>
      <c r="B104" s="77" t="s">
        <v>163</v>
      </c>
      <c r="C104" s="87" t="s">
        <v>55</v>
      </c>
      <c r="D104" s="89">
        <v>0</v>
      </c>
      <c r="E104" s="89">
        <v>0</v>
      </c>
      <c r="F104" s="89">
        <v>0</v>
      </c>
      <c r="G104" s="93">
        <f t="shared" si="4"/>
        <v>0</v>
      </c>
      <c r="H104" s="89">
        <v>0</v>
      </c>
      <c r="I104" s="104">
        <v>0</v>
      </c>
      <c r="J104" s="104">
        <v>0</v>
      </c>
      <c r="K104" s="93">
        <f t="shared" si="5"/>
        <v>0</v>
      </c>
      <c r="L104" s="93">
        <f t="shared" si="5"/>
        <v>0</v>
      </c>
      <c r="M104" s="89">
        <v>0</v>
      </c>
      <c r="N104" s="107">
        <v>1737.84</v>
      </c>
      <c r="O104" s="107">
        <v>1737.84</v>
      </c>
      <c r="P104" s="117">
        <f t="shared" si="3"/>
        <v>3475.68</v>
      </c>
      <c r="Q104" s="107">
        <v>1737.84</v>
      </c>
      <c r="R104" s="107">
        <v>1737.84</v>
      </c>
      <c r="S104" s="109">
        <v>646.37</v>
      </c>
      <c r="T104" s="147">
        <f t="shared" si="7"/>
        <v>4122.05</v>
      </c>
      <c r="U104" s="145">
        <f t="shared" si="8"/>
        <v>7597.73</v>
      </c>
      <c r="V104" s="110">
        <f t="shared" si="9"/>
        <v>7597.73</v>
      </c>
    </row>
    <row r="105" spans="1:22" ht="13.5">
      <c r="A105" s="100">
        <v>22</v>
      </c>
      <c r="B105" s="77" t="s">
        <v>165</v>
      </c>
      <c r="C105" s="87" t="s">
        <v>55</v>
      </c>
      <c r="D105" s="89">
        <v>0</v>
      </c>
      <c r="E105" s="89">
        <v>0</v>
      </c>
      <c r="F105" s="89">
        <v>0</v>
      </c>
      <c r="G105" s="93">
        <f t="shared" si="4"/>
        <v>0</v>
      </c>
      <c r="H105" s="89">
        <v>0</v>
      </c>
      <c r="I105" s="104">
        <v>0</v>
      </c>
      <c r="J105" s="104">
        <v>0</v>
      </c>
      <c r="K105" s="93">
        <f>SUM(H105:J105)</f>
        <v>0</v>
      </c>
      <c r="L105" s="93">
        <f t="shared" si="5"/>
        <v>0</v>
      </c>
      <c r="M105" s="89">
        <v>0</v>
      </c>
      <c r="N105" s="107">
        <v>1158.56</v>
      </c>
      <c r="O105" s="107">
        <v>1158.56</v>
      </c>
      <c r="P105" s="117">
        <f t="shared" si="3"/>
        <v>2317.12</v>
      </c>
      <c r="Q105" s="107">
        <v>1158.56</v>
      </c>
      <c r="R105" s="107">
        <v>1158.56</v>
      </c>
      <c r="S105" s="109">
        <v>430.91</v>
      </c>
      <c r="T105" s="147">
        <f t="shared" si="7"/>
        <v>2748.0299999999997</v>
      </c>
      <c r="U105" s="145">
        <f t="shared" si="8"/>
        <v>5065.15</v>
      </c>
      <c r="V105" s="110">
        <f t="shared" si="9"/>
        <v>5065.15</v>
      </c>
    </row>
    <row r="106" spans="1:22" ht="13.5">
      <c r="A106" s="100">
        <v>23</v>
      </c>
      <c r="B106" s="77" t="s">
        <v>33</v>
      </c>
      <c r="C106" s="87" t="s">
        <v>55</v>
      </c>
      <c r="D106" s="89">
        <v>1254</v>
      </c>
      <c r="E106" s="89">
        <v>1223</v>
      </c>
      <c r="F106" s="89">
        <v>1223</v>
      </c>
      <c r="G106" s="93">
        <f t="shared" si="4"/>
        <v>3700</v>
      </c>
      <c r="H106" s="89">
        <v>1238</v>
      </c>
      <c r="I106" s="104">
        <v>1257</v>
      </c>
      <c r="J106" s="104">
        <v>1372</v>
      </c>
      <c r="K106" s="111">
        <f t="shared" si="5"/>
        <v>3867</v>
      </c>
      <c r="L106" s="111">
        <f t="shared" si="6"/>
        <v>7567</v>
      </c>
      <c r="M106" s="89">
        <v>1374.65</v>
      </c>
      <c r="N106" s="107">
        <v>1158.56</v>
      </c>
      <c r="O106" s="107">
        <v>1158.56</v>
      </c>
      <c r="P106" s="112">
        <f t="shared" si="3"/>
        <v>3691.77</v>
      </c>
      <c r="Q106" s="107">
        <v>1158.56</v>
      </c>
      <c r="R106" s="107">
        <v>1158.56</v>
      </c>
      <c r="S106" s="109">
        <v>430.91</v>
      </c>
      <c r="T106" s="147">
        <f t="shared" si="7"/>
        <v>2748.0299999999997</v>
      </c>
      <c r="U106" s="145">
        <f t="shared" si="8"/>
        <v>6439.799999999999</v>
      </c>
      <c r="V106" s="110">
        <f t="shared" si="9"/>
        <v>14006.8</v>
      </c>
    </row>
    <row r="107" spans="1:22" ht="13.5">
      <c r="A107" s="100">
        <v>24</v>
      </c>
      <c r="B107" s="77" t="s">
        <v>169</v>
      </c>
      <c r="C107" s="87" t="s">
        <v>55</v>
      </c>
      <c r="D107" s="89">
        <v>0</v>
      </c>
      <c r="E107" s="89">
        <v>0</v>
      </c>
      <c r="F107" s="89">
        <v>0</v>
      </c>
      <c r="G107" s="93">
        <f>SUM(D107:F107)</f>
        <v>0</v>
      </c>
      <c r="H107" s="89">
        <v>0</v>
      </c>
      <c r="I107" s="104">
        <v>0</v>
      </c>
      <c r="J107" s="104">
        <v>0</v>
      </c>
      <c r="K107" s="93">
        <f t="shared" si="5"/>
        <v>0</v>
      </c>
      <c r="L107" s="93">
        <f t="shared" si="5"/>
        <v>0</v>
      </c>
      <c r="M107" s="89">
        <v>0</v>
      </c>
      <c r="N107" s="107">
        <v>1158.56</v>
      </c>
      <c r="O107" s="107">
        <v>1158.56</v>
      </c>
      <c r="P107" s="117">
        <f t="shared" si="3"/>
        <v>2317.12</v>
      </c>
      <c r="Q107" s="107">
        <v>1158.56</v>
      </c>
      <c r="R107" s="107">
        <v>1158.56</v>
      </c>
      <c r="S107" s="109">
        <v>430.91</v>
      </c>
      <c r="T107" s="147">
        <f>SUM(Q107:S107)</f>
        <v>2748.0299999999997</v>
      </c>
      <c r="U107" s="145">
        <f>P107+T107</f>
        <v>5065.15</v>
      </c>
      <c r="V107" s="110">
        <f>L107+U107</f>
        <v>5065.15</v>
      </c>
    </row>
    <row r="108" spans="1:22" ht="12" customHeight="1">
      <c r="A108" s="100">
        <v>25</v>
      </c>
      <c r="B108" s="78" t="s">
        <v>124</v>
      </c>
      <c r="C108" s="87" t="s">
        <v>55</v>
      </c>
      <c r="D108" s="89">
        <v>1246.2</v>
      </c>
      <c r="E108" s="89">
        <v>1230</v>
      </c>
      <c r="F108" s="89">
        <v>1247</v>
      </c>
      <c r="G108" s="93">
        <f t="shared" si="4"/>
        <v>3723.2</v>
      </c>
      <c r="H108" s="89">
        <v>1204.2</v>
      </c>
      <c r="I108" s="104">
        <v>1365</v>
      </c>
      <c r="J108" s="104">
        <v>1338.6</v>
      </c>
      <c r="K108" s="111">
        <f t="shared" si="5"/>
        <v>3907.7999999999997</v>
      </c>
      <c r="L108" s="111">
        <f t="shared" si="6"/>
        <v>7631</v>
      </c>
      <c r="M108" s="113">
        <v>1374.65</v>
      </c>
      <c r="N108" s="107">
        <v>1158.56</v>
      </c>
      <c r="O108" s="107">
        <v>1158.56</v>
      </c>
      <c r="P108" s="112">
        <f t="shared" si="3"/>
        <v>3691.77</v>
      </c>
      <c r="Q108" s="107">
        <v>1158.56</v>
      </c>
      <c r="R108" s="107">
        <v>1158.56</v>
      </c>
      <c r="S108" s="109">
        <v>430.91</v>
      </c>
      <c r="T108" s="147">
        <f t="shared" si="7"/>
        <v>2748.0299999999997</v>
      </c>
      <c r="U108" s="145">
        <f t="shared" si="8"/>
        <v>6439.799999999999</v>
      </c>
      <c r="V108" s="110">
        <f t="shared" si="9"/>
        <v>14070.8</v>
      </c>
    </row>
    <row r="109" spans="1:22" ht="13.5">
      <c r="A109" s="100">
        <v>26</v>
      </c>
      <c r="B109" s="77" t="s">
        <v>34</v>
      </c>
      <c r="C109" s="87" t="s">
        <v>55</v>
      </c>
      <c r="D109" s="89">
        <v>1897.4</v>
      </c>
      <c r="E109" s="89">
        <v>1896</v>
      </c>
      <c r="F109" s="89">
        <v>1890</v>
      </c>
      <c r="G109" s="93">
        <f t="shared" si="4"/>
        <v>5683.4</v>
      </c>
      <c r="H109" s="89">
        <v>1879</v>
      </c>
      <c r="I109" s="104">
        <v>2040</v>
      </c>
      <c r="J109" s="104">
        <v>2040</v>
      </c>
      <c r="K109" s="111">
        <f t="shared" si="5"/>
        <v>5959</v>
      </c>
      <c r="L109" s="111">
        <f t="shared" si="6"/>
        <v>11642.4</v>
      </c>
      <c r="M109" s="89">
        <v>2061.97</v>
      </c>
      <c r="N109" s="107">
        <v>1737.84</v>
      </c>
      <c r="O109" s="107">
        <v>1737.84</v>
      </c>
      <c r="P109" s="112">
        <f t="shared" si="3"/>
        <v>5537.65</v>
      </c>
      <c r="Q109" s="107">
        <v>1737.84</v>
      </c>
      <c r="R109" s="107">
        <v>1737.84</v>
      </c>
      <c r="S109" s="109">
        <v>646.37</v>
      </c>
      <c r="T109" s="147">
        <f t="shared" si="7"/>
        <v>4122.05</v>
      </c>
      <c r="U109" s="145">
        <f t="shared" si="8"/>
        <v>9659.7</v>
      </c>
      <c r="V109" s="110">
        <f t="shared" si="9"/>
        <v>21302.1</v>
      </c>
    </row>
    <row r="110" spans="1:22" ht="13.5">
      <c r="A110" s="100">
        <v>27</v>
      </c>
      <c r="B110" s="77" t="s">
        <v>35</v>
      </c>
      <c r="C110" s="87" t="s">
        <v>55</v>
      </c>
      <c r="D110" s="89">
        <v>1892.2</v>
      </c>
      <c r="E110" s="89">
        <v>1881.4</v>
      </c>
      <c r="F110" s="89">
        <v>1877.2</v>
      </c>
      <c r="G110" s="93">
        <f t="shared" si="4"/>
        <v>5650.8</v>
      </c>
      <c r="H110" s="89">
        <v>1890</v>
      </c>
      <c r="I110" s="104">
        <v>2048.8</v>
      </c>
      <c r="J110" s="104">
        <v>2040</v>
      </c>
      <c r="K110" s="111">
        <f t="shared" si="5"/>
        <v>5978.8</v>
      </c>
      <c r="L110" s="111">
        <f t="shared" si="6"/>
        <v>11629.6</v>
      </c>
      <c r="M110" s="89">
        <v>2061.97</v>
      </c>
      <c r="N110" s="107">
        <v>1737.84</v>
      </c>
      <c r="O110" s="107">
        <v>1737.84</v>
      </c>
      <c r="P110" s="112">
        <f t="shared" si="3"/>
        <v>5537.65</v>
      </c>
      <c r="Q110" s="107">
        <v>1737.84</v>
      </c>
      <c r="R110" s="107">
        <v>1737.84</v>
      </c>
      <c r="S110" s="109">
        <v>646.37</v>
      </c>
      <c r="T110" s="147">
        <f t="shared" si="7"/>
        <v>4122.05</v>
      </c>
      <c r="U110" s="145">
        <f t="shared" si="8"/>
        <v>9659.7</v>
      </c>
      <c r="V110" s="110">
        <f t="shared" si="9"/>
        <v>21289.300000000003</v>
      </c>
    </row>
    <row r="111" spans="1:22" ht="13.5">
      <c r="A111" s="100">
        <v>28</v>
      </c>
      <c r="B111" s="77" t="s">
        <v>36</v>
      </c>
      <c r="C111" s="87" t="s">
        <v>55</v>
      </c>
      <c r="D111" s="89">
        <v>1894.8</v>
      </c>
      <c r="E111" s="89">
        <v>1896.8</v>
      </c>
      <c r="F111" s="89">
        <v>1893.6</v>
      </c>
      <c r="G111" s="93">
        <f t="shared" si="4"/>
        <v>5685.2</v>
      </c>
      <c r="H111" s="89">
        <v>1884.8</v>
      </c>
      <c r="I111" s="104">
        <v>1881.6</v>
      </c>
      <c r="J111" s="104">
        <v>2055</v>
      </c>
      <c r="K111" s="111">
        <f t="shared" si="5"/>
        <v>5821.4</v>
      </c>
      <c r="L111" s="111">
        <f t="shared" si="6"/>
        <v>11506.599999999999</v>
      </c>
      <c r="M111" s="89">
        <v>2061.97</v>
      </c>
      <c r="N111" s="107">
        <v>1737.84</v>
      </c>
      <c r="O111" s="107">
        <v>1737.84</v>
      </c>
      <c r="P111" s="112">
        <f t="shared" si="3"/>
        <v>5537.65</v>
      </c>
      <c r="Q111" s="107">
        <v>1737.84</v>
      </c>
      <c r="R111" s="107">
        <v>1737.84</v>
      </c>
      <c r="S111" s="109">
        <v>646.37</v>
      </c>
      <c r="T111" s="147">
        <f t="shared" si="7"/>
        <v>4122.05</v>
      </c>
      <c r="U111" s="145">
        <f t="shared" si="8"/>
        <v>9659.7</v>
      </c>
      <c r="V111" s="110">
        <f t="shared" si="9"/>
        <v>21166.3</v>
      </c>
    </row>
    <row r="112" spans="1:22" ht="12" customHeight="1">
      <c r="A112" s="100">
        <v>29</v>
      </c>
      <c r="B112" s="78" t="s">
        <v>125</v>
      </c>
      <c r="C112" s="87" t="s">
        <v>55</v>
      </c>
      <c r="D112" s="89">
        <v>1263.4</v>
      </c>
      <c r="E112" s="89">
        <v>1235.8</v>
      </c>
      <c r="F112" s="89">
        <v>1234.4</v>
      </c>
      <c r="G112" s="93">
        <f t="shared" si="4"/>
        <v>3733.6</v>
      </c>
      <c r="H112" s="89">
        <v>1250</v>
      </c>
      <c r="I112" s="104">
        <v>1356.4</v>
      </c>
      <c r="J112" s="104">
        <v>1368</v>
      </c>
      <c r="K112" s="111">
        <f t="shared" si="5"/>
        <v>3974.4</v>
      </c>
      <c r="L112" s="111">
        <f t="shared" si="6"/>
        <v>7708</v>
      </c>
      <c r="M112" s="89">
        <v>1374.65</v>
      </c>
      <c r="N112" s="107">
        <v>1158.56</v>
      </c>
      <c r="O112" s="107">
        <v>1158.56</v>
      </c>
      <c r="P112" s="112">
        <f t="shared" si="3"/>
        <v>3691.77</v>
      </c>
      <c r="Q112" s="107">
        <v>1158.56</v>
      </c>
      <c r="R112" s="107">
        <v>1158.56</v>
      </c>
      <c r="S112" s="109">
        <v>430.91</v>
      </c>
      <c r="T112" s="147">
        <f t="shared" si="7"/>
        <v>2748.0299999999997</v>
      </c>
      <c r="U112" s="145">
        <f t="shared" si="8"/>
        <v>6439.799999999999</v>
      </c>
      <c r="V112" s="110">
        <f t="shared" si="9"/>
        <v>14147.8</v>
      </c>
    </row>
    <row r="113" spans="1:22" ht="13.5">
      <c r="A113" s="100">
        <v>30</v>
      </c>
      <c r="B113" s="77" t="s">
        <v>37</v>
      </c>
      <c r="C113" s="87" t="s">
        <v>55</v>
      </c>
      <c r="D113" s="89">
        <v>1894</v>
      </c>
      <c r="E113" s="89">
        <v>1894</v>
      </c>
      <c r="F113" s="89">
        <v>1880</v>
      </c>
      <c r="G113" s="93">
        <f t="shared" si="4"/>
        <v>5668</v>
      </c>
      <c r="H113" s="89">
        <v>1889</v>
      </c>
      <c r="I113" s="104">
        <v>2051</v>
      </c>
      <c r="J113" s="104">
        <v>2052</v>
      </c>
      <c r="K113" s="111">
        <f t="shared" si="5"/>
        <v>5992</v>
      </c>
      <c r="L113" s="111">
        <f t="shared" si="6"/>
        <v>11660</v>
      </c>
      <c r="M113" s="89">
        <v>2061.97</v>
      </c>
      <c r="N113" s="107">
        <v>1737.84</v>
      </c>
      <c r="O113" s="107">
        <v>1737.84</v>
      </c>
      <c r="P113" s="112">
        <f t="shared" si="3"/>
        <v>5537.65</v>
      </c>
      <c r="Q113" s="107">
        <v>1737.84</v>
      </c>
      <c r="R113" s="107">
        <v>1737.84</v>
      </c>
      <c r="S113" s="109">
        <v>646.37</v>
      </c>
      <c r="T113" s="147">
        <f t="shared" si="7"/>
        <v>4122.05</v>
      </c>
      <c r="U113" s="145">
        <f t="shared" si="8"/>
        <v>9659.7</v>
      </c>
      <c r="V113" s="110">
        <f t="shared" si="9"/>
        <v>21319.7</v>
      </c>
    </row>
    <row r="114" spans="1:22" ht="13.5">
      <c r="A114" s="100">
        <v>31</v>
      </c>
      <c r="B114" s="77" t="s">
        <v>38</v>
      </c>
      <c r="C114" s="87" t="s">
        <v>55</v>
      </c>
      <c r="D114" s="89">
        <v>1895</v>
      </c>
      <c r="E114" s="89">
        <v>1885</v>
      </c>
      <c r="F114" s="89">
        <v>1886</v>
      </c>
      <c r="G114" s="93">
        <f t="shared" si="4"/>
        <v>5666</v>
      </c>
      <c r="H114" s="89">
        <v>1882</v>
      </c>
      <c r="I114" s="104">
        <v>1871</v>
      </c>
      <c r="J114" s="104">
        <v>1874</v>
      </c>
      <c r="K114" s="111">
        <f t="shared" si="5"/>
        <v>5627</v>
      </c>
      <c r="L114" s="111">
        <f t="shared" si="6"/>
        <v>11293</v>
      </c>
      <c r="M114" s="89">
        <v>2061.97</v>
      </c>
      <c r="N114" s="107">
        <v>1737.84</v>
      </c>
      <c r="O114" s="107">
        <v>1737.84</v>
      </c>
      <c r="P114" s="112">
        <f t="shared" si="3"/>
        <v>5537.65</v>
      </c>
      <c r="Q114" s="107">
        <v>1737.84</v>
      </c>
      <c r="R114" s="107">
        <v>1737.84</v>
      </c>
      <c r="S114" s="109">
        <v>646.37</v>
      </c>
      <c r="T114" s="147">
        <f t="shared" si="7"/>
        <v>4122.05</v>
      </c>
      <c r="U114" s="145">
        <f t="shared" si="8"/>
        <v>9659.7</v>
      </c>
      <c r="V114" s="110">
        <f t="shared" si="9"/>
        <v>20952.7</v>
      </c>
    </row>
    <row r="115" spans="1:22" ht="13.5">
      <c r="A115" s="100">
        <v>32</v>
      </c>
      <c r="B115" s="77" t="s">
        <v>39</v>
      </c>
      <c r="C115" s="87" t="s">
        <v>55</v>
      </c>
      <c r="D115" s="89">
        <v>1880</v>
      </c>
      <c r="E115" s="89">
        <v>1883</v>
      </c>
      <c r="F115" s="89">
        <v>1874</v>
      </c>
      <c r="G115" s="93">
        <f t="shared" si="4"/>
        <v>5637</v>
      </c>
      <c r="H115" s="89">
        <v>1893</v>
      </c>
      <c r="I115" s="104">
        <v>1894</v>
      </c>
      <c r="J115" s="104">
        <v>1888</v>
      </c>
      <c r="K115" s="111">
        <f t="shared" si="5"/>
        <v>5675</v>
      </c>
      <c r="L115" s="111">
        <f t="shared" si="6"/>
        <v>11312</v>
      </c>
      <c r="M115" s="89">
        <v>2061.97</v>
      </c>
      <c r="N115" s="107">
        <v>1737.84</v>
      </c>
      <c r="O115" s="107">
        <v>1737.84</v>
      </c>
      <c r="P115" s="112">
        <f t="shared" si="3"/>
        <v>5537.65</v>
      </c>
      <c r="Q115" s="107">
        <v>1737.84</v>
      </c>
      <c r="R115" s="107">
        <v>1737.84</v>
      </c>
      <c r="S115" s="109">
        <v>646.37</v>
      </c>
      <c r="T115" s="147">
        <f t="shared" si="7"/>
        <v>4122.05</v>
      </c>
      <c r="U115" s="145">
        <f t="shared" si="8"/>
        <v>9659.7</v>
      </c>
      <c r="V115" s="110">
        <f t="shared" si="9"/>
        <v>20971.7</v>
      </c>
    </row>
    <row r="116" spans="1:22" ht="13.5">
      <c r="A116" s="100">
        <v>33</v>
      </c>
      <c r="B116" s="77" t="s">
        <v>168</v>
      </c>
      <c r="C116" s="87" t="s">
        <v>55</v>
      </c>
      <c r="D116" s="89">
        <v>0</v>
      </c>
      <c r="E116" s="89">
        <v>0</v>
      </c>
      <c r="F116" s="89">
        <v>0</v>
      </c>
      <c r="G116" s="93">
        <f t="shared" si="4"/>
        <v>0</v>
      </c>
      <c r="H116" s="89">
        <v>0</v>
      </c>
      <c r="I116" s="104">
        <v>0</v>
      </c>
      <c r="J116" s="104">
        <v>0</v>
      </c>
      <c r="K116" s="93">
        <f t="shared" si="5"/>
        <v>0</v>
      </c>
      <c r="L116" s="93">
        <f t="shared" si="5"/>
        <v>0</v>
      </c>
      <c r="M116" s="89">
        <v>0</v>
      </c>
      <c r="N116" s="107">
        <v>1158.56</v>
      </c>
      <c r="O116" s="107">
        <v>1158.56</v>
      </c>
      <c r="P116" s="117">
        <f t="shared" si="3"/>
        <v>2317.12</v>
      </c>
      <c r="Q116" s="107">
        <v>1158.56</v>
      </c>
      <c r="R116" s="107">
        <v>1158.56</v>
      </c>
      <c r="S116" s="109">
        <v>430.91</v>
      </c>
      <c r="T116" s="147">
        <f>SUM(Q116:S116)</f>
        <v>2748.0299999999997</v>
      </c>
      <c r="U116" s="145">
        <f>P116+T116</f>
        <v>5065.15</v>
      </c>
      <c r="V116" s="110">
        <f>L116+U116</f>
        <v>5065.15</v>
      </c>
    </row>
    <row r="117" spans="1:22" ht="12" customHeight="1">
      <c r="A117" s="100">
        <v>34</v>
      </c>
      <c r="B117" s="78" t="s">
        <v>126</v>
      </c>
      <c r="C117" s="87" t="s">
        <v>55</v>
      </c>
      <c r="D117" s="89">
        <v>1838</v>
      </c>
      <c r="E117" s="89">
        <v>1820</v>
      </c>
      <c r="F117" s="89">
        <v>1880</v>
      </c>
      <c r="G117" s="93">
        <f t="shared" si="4"/>
        <v>5538</v>
      </c>
      <c r="H117" s="89">
        <v>1772</v>
      </c>
      <c r="I117" s="104">
        <v>1769</v>
      </c>
      <c r="J117" s="104">
        <v>1944</v>
      </c>
      <c r="K117" s="111">
        <f t="shared" si="5"/>
        <v>5485</v>
      </c>
      <c r="L117" s="111">
        <f t="shared" si="6"/>
        <v>11023</v>
      </c>
      <c r="M117" s="89">
        <v>2061.97</v>
      </c>
      <c r="N117" s="107">
        <v>1737.84</v>
      </c>
      <c r="O117" s="107">
        <v>1737.84</v>
      </c>
      <c r="P117" s="112">
        <f t="shared" si="3"/>
        <v>5537.65</v>
      </c>
      <c r="Q117" s="107">
        <v>1737.84</v>
      </c>
      <c r="R117" s="107">
        <v>1737.84</v>
      </c>
      <c r="S117" s="109">
        <v>646.37</v>
      </c>
      <c r="T117" s="147">
        <f t="shared" si="7"/>
        <v>4122.05</v>
      </c>
      <c r="U117" s="145">
        <f t="shared" si="8"/>
        <v>9659.7</v>
      </c>
      <c r="V117" s="110">
        <f t="shared" si="9"/>
        <v>20682.7</v>
      </c>
    </row>
    <row r="118" spans="1:22" ht="13.5">
      <c r="A118" s="100">
        <v>35</v>
      </c>
      <c r="B118" s="77" t="s">
        <v>40</v>
      </c>
      <c r="C118" s="87" t="s">
        <v>55</v>
      </c>
      <c r="D118" s="89">
        <v>1890</v>
      </c>
      <c r="E118" s="89">
        <v>1883</v>
      </c>
      <c r="F118" s="89">
        <v>1890</v>
      </c>
      <c r="G118" s="93">
        <f t="shared" si="4"/>
        <v>5663</v>
      </c>
      <c r="H118" s="89">
        <v>1895</v>
      </c>
      <c r="I118" s="104">
        <v>2060</v>
      </c>
      <c r="J118" s="104">
        <v>2059</v>
      </c>
      <c r="K118" s="111">
        <f t="shared" si="5"/>
        <v>6014</v>
      </c>
      <c r="L118" s="111">
        <f t="shared" si="6"/>
        <v>11677</v>
      </c>
      <c r="M118" s="89">
        <v>2061.97</v>
      </c>
      <c r="N118" s="107">
        <v>1737.84</v>
      </c>
      <c r="O118" s="107">
        <v>1737.84</v>
      </c>
      <c r="P118" s="112">
        <f t="shared" si="3"/>
        <v>5537.65</v>
      </c>
      <c r="Q118" s="107">
        <v>1737.84</v>
      </c>
      <c r="R118" s="107">
        <v>1737.84</v>
      </c>
      <c r="S118" s="109">
        <v>646.37</v>
      </c>
      <c r="T118" s="147">
        <f t="shared" si="7"/>
        <v>4122.05</v>
      </c>
      <c r="U118" s="145">
        <f t="shared" si="8"/>
        <v>9659.7</v>
      </c>
      <c r="V118" s="110">
        <f t="shared" si="9"/>
        <v>21336.7</v>
      </c>
    </row>
    <row r="119" spans="1:22" ht="14.25" thickBot="1">
      <c r="A119" s="115">
        <v>36</v>
      </c>
      <c r="B119" s="79" t="s">
        <v>41</v>
      </c>
      <c r="C119" s="116" t="s">
        <v>55</v>
      </c>
      <c r="D119" s="89">
        <v>1885</v>
      </c>
      <c r="E119" s="89">
        <v>1886</v>
      </c>
      <c r="F119" s="89">
        <v>1895</v>
      </c>
      <c r="G119" s="93">
        <f t="shared" si="4"/>
        <v>5666</v>
      </c>
      <c r="H119" s="89">
        <v>1891</v>
      </c>
      <c r="I119" s="89">
        <v>2061</v>
      </c>
      <c r="J119" s="89">
        <v>2054</v>
      </c>
      <c r="K119" s="111">
        <f t="shared" si="5"/>
        <v>6006</v>
      </c>
      <c r="L119" s="111">
        <f t="shared" si="6"/>
        <v>11672</v>
      </c>
      <c r="M119" s="89">
        <v>2061.97</v>
      </c>
      <c r="N119" s="126">
        <v>1737.84</v>
      </c>
      <c r="O119" s="126">
        <v>1737.84</v>
      </c>
      <c r="P119" s="112">
        <f t="shared" si="3"/>
        <v>5537.65</v>
      </c>
      <c r="Q119" s="126">
        <v>1737.84</v>
      </c>
      <c r="R119" s="126">
        <v>1737.84</v>
      </c>
      <c r="S119" s="143">
        <v>646.37</v>
      </c>
      <c r="T119" s="146">
        <f t="shared" si="7"/>
        <v>4122.05</v>
      </c>
      <c r="U119" s="144">
        <f t="shared" si="8"/>
        <v>9659.7</v>
      </c>
      <c r="V119" s="112">
        <f t="shared" si="9"/>
        <v>21331.7</v>
      </c>
    </row>
    <row r="120" spans="1:22" ht="14.25" thickBot="1">
      <c r="A120" s="122"/>
      <c r="B120" s="123" t="s">
        <v>127</v>
      </c>
      <c r="C120" s="124"/>
      <c r="D120" s="125">
        <f>SUM(D84:D119)</f>
        <v>48987.8</v>
      </c>
      <c r="E120" s="125">
        <f aca="true" t="shared" si="10" ref="E120:V120">SUM(E84:E119)</f>
        <v>49388.00000000001</v>
      </c>
      <c r="F120" s="125">
        <f t="shared" si="10"/>
        <v>48042.2</v>
      </c>
      <c r="G120" s="125">
        <f t="shared" si="10"/>
        <v>146418</v>
      </c>
      <c r="H120" s="125">
        <f t="shared" si="10"/>
        <v>47202.2</v>
      </c>
      <c r="I120" s="125">
        <f t="shared" si="10"/>
        <v>49132.200000000004</v>
      </c>
      <c r="J120" s="125">
        <f t="shared" si="10"/>
        <v>51794</v>
      </c>
      <c r="K120" s="125">
        <f t="shared" si="10"/>
        <v>148128.4</v>
      </c>
      <c r="L120" s="125">
        <f t="shared" si="10"/>
        <v>294546.4</v>
      </c>
      <c r="M120" s="125">
        <f t="shared" si="10"/>
        <v>52923.900000000016</v>
      </c>
      <c r="N120" s="125">
        <f t="shared" si="10"/>
        <v>53873.039999999964</v>
      </c>
      <c r="O120" s="125">
        <f t="shared" si="10"/>
        <v>53873.039999999964</v>
      </c>
      <c r="P120" s="125">
        <f t="shared" si="10"/>
        <v>160669.97999999992</v>
      </c>
      <c r="Q120" s="125">
        <f t="shared" si="10"/>
        <v>53873.039999999964</v>
      </c>
      <c r="R120" s="125">
        <f t="shared" si="10"/>
        <v>53873.039999999964</v>
      </c>
      <c r="S120" s="125">
        <f t="shared" si="10"/>
        <v>20037.43</v>
      </c>
      <c r="T120" s="125">
        <f t="shared" si="10"/>
        <v>127783.51000000004</v>
      </c>
      <c r="U120" s="125">
        <f t="shared" si="10"/>
        <v>288453.49000000005</v>
      </c>
      <c r="V120" s="125">
        <f t="shared" si="10"/>
        <v>582999.8899999999</v>
      </c>
    </row>
    <row r="121" spans="1:12" ht="12.7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</row>
    <row r="122" spans="1:19" ht="13.5">
      <c r="A122" s="72"/>
      <c r="B122" s="72"/>
      <c r="C122" s="72"/>
      <c r="D122" s="71" t="s">
        <v>134</v>
      </c>
      <c r="E122" s="73"/>
      <c r="F122" s="73"/>
      <c r="G122" s="73" t="s">
        <v>135</v>
      </c>
      <c r="H122" s="73"/>
      <c r="I122" s="73"/>
      <c r="J122" s="72"/>
      <c r="K122" s="72"/>
      <c r="L122" s="72"/>
      <c r="O122" s="17" t="s">
        <v>134</v>
      </c>
      <c r="P122" s="17"/>
      <c r="Q122" s="17"/>
      <c r="R122" s="17" t="s">
        <v>135</v>
      </c>
      <c r="S122" s="17"/>
    </row>
    <row r="123" spans="1:19" ht="13.5">
      <c r="A123" s="72"/>
      <c r="B123" s="72"/>
      <c r="C123" s="72"/>
      <c r="D123" s="71" t="s">
        <v>136</v>
      </c>
      <c r="E123" s="71"/>
      <c r="F123" s="71"/>
      <c r="G123" s="71" t="s">
        <v>137</v>
      </c>
      <c r="H123" s="71"/>
      <c r="I123" s="71"/>
      <c r="J123" s="72"/>
      <c r="K123" s="72"/>
      <c r="L123" s="72"/>
      <c r="O123" s="17" t="s">
        <v>136</v>
      </c>
      <c r="P123" s="17"/>
      <c r="Q123" s="17"/>
      <c r="R123" s="17" t="s">
        <v>137</v>
      </c>
      <c r="S123" s="17"/>
    </row>
  </sheetData>
  <sheetProtection/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 Peace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Bugariu.Romulus</dc:creator>
  <cp:keywords/>
  <dc:description/>
  <cp:lastModifiedBy>dell 1</cp:lastModifiedBy>
  <cp:lastPrinted>2016-08-26T15:45:13Z</cp:lastPrinted>
  <dcterms:created xsi:type="dcterms:W3CDTF">2014-06-17T12:29:35Z</dcterms:created>
  <dcterms:modified xsi:type="dcterms:W3CDTF">2016-11-22T19:15:45Z</dcterms:modified>
  <cp:category/>
  <cp:version/>
  <cp:contentType/>
  <cp:contentStatus/>
</cp:coreProperties>
</file>